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Mokry\Desktop\OMOSRI\VZ\2025\DS - dveře EPS\"/>
    </mc:Choice>
  </mc:AlternateContent>
  <xr:revisionPtr revIDLastSave="0" documentId="13_ncr:1_{49B5C6E8-6D59-41B6-94F1-D8151E776497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Pol'!$A$1:$Y$112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2" l="1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26" i="12"/>
  <c r="I50" i="1" s="1"/>
  <c r="G27" i="12"/>
  <c r="M27" i="12" s="1"/>
  <c r="M26" i="12" s="1"/>
  <c r="I27" i="12"/>
  <c r="I26" i="12" s="1"/>
  <c r="K27" i="12"/>
  <c r="K26" i="12" s="1"/>
  <c r="O27" i="12"/>
  <c r="Q27" i="12"/>
  <c r="V27" i="12"/>
  <c r="G29" i="12"/>
  <c r="M29" i="12" s="1"/>
  <c r="I29" i="12"/>
  <c r="K29" i="12"/>
  <c r="O29" i="12"/>
  <c r="O26" i="12" s="1"/>
  <c r="Q29" i="12"/>
  <c r="V29" i="12"/>
  <c r="G31" i="12"/>
  <c r="I51" i="1" s="1"/>
  <c r="I31" i="12"/>
  <c r="G32" i="12"/>
  <c r="M32" i="12" s="1"/>
  <c r="I32" i="12"/>
  <c r="K32" i="12"/>
  <c r="O32" i="12"/>
  <c r="Q32" i="12"/>
  <c r="V32" i="12"/>
  <c r="V31" i="12" s="1"/>
  <c r="G33" i="12"/>
  <c r="M33" i="12" s="1"/>
  <c r="I33" i="12"/>
  <c r="K33" i="12"/>
  <c r="O33" i="12"/>
  <c r="Q33" i="12"/>
  <c r="V33" i="12"/>
  <c r="G50" i="12"/>
  <c r="I50" i="12"/>
  <c r="K50" i="12"/>
  <c r="M50" i="12"/>
  <c r="O50" i="12"/>
  <c r="Q50" i="12"/>
  <c r="V50" i="12"/>
  <c r="G53" i="12"/>
  <c r="M53" i="12" s="1"/>
  <c r="M52" i="12" s="1"/>
  <c r="I53" i="12"/>
  <c r="I52" i="12" s="1"/>
  <c r="K53" i="12"/>
  <c r="K52" i="12" s="1"/>
  <c r="O53" i="12"/>
  <c r="O52" i="12" s="1"/>
  <c r="Q53" i="12"/>
  <c r="Q52" i="12" s="1"/>
  <c r="V53" i="12"/>
  <c r="V52" i="12" s="1"/>
  <c r="G55" i="12"/>
  <c r="M55" i="12" s="1"/>
  <c r="I55" i="12"/>
  <c r="K55" i="12"/>
  <c r="O55" i="12"/>
  <c r="Q55" i="12"/>
  <c r="V55" i="12"/>
  <c r="V54" i="12" s="1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I54" i="1" s="1"/>
  <c r="G63" i="12"/>
  <c r="M63" i="12" s="1"/>
  <c r="M62" i="12" s="1"/>
  <c r="I63" i="12"/>
  <c r="I62" i="12" s="1"/>
  <c r="K63" i="12"/>
  <c r="K62" i="12" s="1"/>
  <c r="O63" i="12"/>
  <c r="O62" i="12" s="1"/>
  <c r="Q63" i="12"/>
  <c r="Q62" i="12" s="1"/>
  <c r="V63" i="12"/>
  <c r="V62" i="12" s="1"/>
  <c r="G79" i="12"/>
  <c r="M79" i="12" s="1"/>
  <c r="I79" i="12"/>
  <c r="K79" i="12"/>
  <c r="K78" i="12" s="1"/>
  <c r="O79" i="12"/>
  <c r="Q79" i="12"/>
  <c r="V79" i="12"/>
  <c r="G81" i="12"/>
  <c r="M81" i="12" s="1"/>
  <c r="I81" i="12"/>
  <c r="K81" i="12"/>
  <c r="O81" i="12"/>
  <c r="Q81" i="12"/>
  <c r="V81" i="12"/>
  <c r="G83" i="12"/>
  <c r="G78" i="12" s="1"/>
  <c r="I55" i="1" s="1"/>
  <c r="I18" i="1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K88" i="12" s="1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58" i="1" s="1"/>
  <c r="I20" i="1" s="1"/>
  <c r="I97" i="12"/>
  <c r="M97" i="12"/>
  <c r="G98" i="12"/>
  <c r="I98" i="12"/>
  <c r="K98" i="12"/>
  <c r="K97" i="12" s="1"/>
  <c r="M98" i="12"/>
  <c r="O98" i="12"/>
  <c r="O97" i="12" s="1"/>
  <c r="Q98" i="12"/>
  <c r="Q97" i="12" s="1"/>
  <c r="V98" i="12"/>
  <c r="V97" i="12" s="1"/>
  <c r="G99" i="12"/>
  <c r="I57" i="1" s="1"/>
  <c r="I19" i="1" s="1"/>
  <c r="G100" i="12"/>
  <c r="M100" i="12" s="1"/>
  <c r="M99" i="12" s="1"/>
  <c r="I100" i="12"/>
  <c r="I99" i="12" s="1"/>
  <c r="K100" i="12"/>
  <c r="K99" i="12" s="1"/>
  <c r="O100" i="12"/>
  <c r="O99" i="12" s="1"/>
  <c r="Q100" i="12"/>
  <c r="Q99" i="12" s="1"/>
  <c r="V100" i="12"/>
  <c r="V99" i="12" s="1"/>
  <c r="AF102" i="12"/>
  <c r="G40" i="1" s="1"/>
  <c r="I54" i="12" l="1"/>
  <c r="K54" i="12"/>
  <c r="I88" i="12"/>
  <c r="I78" i="12"/>
  <c r="O88" i="12"/>
  <c r="V78" i="12"/>
  <c r="Q31" i="12"/>
  <c r="G41" i="1"/>
  <c r="Q78" i="12"/>
  <c r="O31" i="12"/>
  <c r="I49" i="1"/>
  <c r="O78" i="12"/>
  <c r="K31" i="12"/>
  <c r="Q26" i="12"/>
  <c r="V88" i="12"/>
  <c r="M31" i="12"/>
  <c r="V26" i="12"/>
  <c r="G39" i="1"/>
  <c r="G42" i="1" s="1"/>
  <c r="G25" i="1" s="1"/>
  <c r="A25" i="1" s="1"/>
  <c r="A26" i="1" s="1"/>
  <c r="Q88" i="12"/>
  <c r="Q54" i="12"/>
  <c r="O54" i="12"/>
  <c r="M88" i="12"/>
  <c r="M54" i="12"/>
  <c r="G88" i="12"/>
  <c r="I56" i="1" s="1"/>
  <c r="G54" i="12"/>
  <c r="I53" i="1" s="1"/>
  <c r="I17" i="1" s="1"/>
  <c r="AE102" i="12"/>
  <c r="M83" i="12"/>
  <c r="M78" i="12" s="1"/>
  <c r="G52" i="12"/>
  <c r="I52" i="1" s="1"/>
  <c r="J28" i="1"/>
  <c r="J26" i="1"/>
  <c r="G38" i="1"/>
  <c r="F38" i="1"/>
  <c r="J23" i="1"/>
  <c r="J24" i="1"/>
  <c r="J25" i="1"/>
  <c r="J27" i="1"/>
  <c r="E24" i="1"/>
  <c r="E26" i="1"/>
  <c r="I59" i="1" l="1"/>
  <c r="I16" i="1"/>
  <c r="I21" i="1" s="1"/>
  <c r="G26" i="1"/>
  <c r="F40" i="1"/>
  <c r="H40" i="1" s="1"/>
  <c r="I40" i="1" s="1"/>
  <c r="F39" i="1"/>
  <c r="F41" i="1"/>
  <c r="H41" i="1" s="1"/>
  <c r="I41" i="1" s="1"/>
  <c r="G102" i="12"/>
  <c r="H39" i="1" l="1"/>
  <c r="H42" i="1" s="1"/>
  <c r="F42" i="1"/>
  <c r="I39" i="1"/>
  <c r="I42" i="1" s="1"/>
  <c r="J50" i="1"/>
  <c r="J58" i="1"/>
  <c r="J54" i="1"/>
  <c r="J52" i="1"/>
  <c r="J57" i="1"/>
  <c r="J53" i="1"/>
  <c r="J49" i="1"/>
  <c r="J56" i="1"/>
  <c r="J55" i="1"/>
  <c r="J51" i="1"/>
  <c r="J39" i="1" l="1"/>
  <c r="J42" i="1" s="1"/>
  <c r="J40" i="1"/>
  <c r="J41" i="1"/>
  <c r="G28" i="1"/>
  <c r="G23" i="1"/>
  <c r="A23" i="1" s="1"/>
  <c r="J59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Tomáš Kratina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<sst xmlns="http://schemas.openxmlformats.org/spreadsheetml/2006/main" count="547" uniqueCount="233">
  <si>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</si>
  <si>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</si>
  <si>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</si>
  <si>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</si>
  <si>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</si>
  <si>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</si>
  <si>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</si>
  <si>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</si>
  <si>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</si>
  <si>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</si>
  <si>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</si>
  <si>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</si>
  <si>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</si>
  <si>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</si>
  <si>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</si>
  <si>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</si>
  <si>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</si>
  <si>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</si>
  <si>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</si>
  <si>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</si>
  <si>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</si>
  <si>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</si>
  <si>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</si>
  <si>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</si>
  <si>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</si>
  <si>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</si>
  <si>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</si>
  <si>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</si>
  <si>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</si>
  <si>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</si>
  <si>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</si>
  <si>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</si>
  <si>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</si>
  <si>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</si>
  <si>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</si>
  <si>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</si>
  <si>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</si>
  <si>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</si>
  <si>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</si>
  <si>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</si>
  <si>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</si>
  <si>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</si>
  <si>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</si>
  <si>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</si>
  <si>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Stavební rozpočet</t>
  </si>
  <si>
    <t>01</t>
  </si>
  <si>
    <t>Výměna chodbových dveří</t>
  </si>
  <si>
    <t>Objekt:</t>
  </si>
  <si>
    <t>Rozpočet:</t>
  </si>
  <si>
    <t>1540</t>
  </si>
  <si>
    <t>DS Severní Terasa</t>
  </si>
  <si>
    <t>Statutární město Ústí nad Labem</t>
  </si>
  <si>
    <t>Velká Hradební 2336/8</t>
  </si>
  <si>
    <t>Ústí nad Labem</t>
  </si>
  <si>
    <t>40001</t>
  </si>
  <si>
    <t>00081531</t>
  </si>
  <si>
    <t>CZ00081531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</si>
  <si>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</si>
  <si>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</si>
  <si>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</si>
  <si>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</si>
  <si>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</si>
  <si>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</si>
  <si>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</si>
  <si>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</si>
  <si>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</si>
  <si>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</si>
  <si>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</si>
  <si>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99</t>
  </si>
  <si>
    <t>Staveništní přesun hmot</t>
  </si>
  <si>
    <t>767</t>
  </si>
  <si>
    <t>Konstrukce zámečnické</t>
  </si>
  <si>
    <t>787</t>
  </si>
  <si>
    <t>Zasklívání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</si>
  <si>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</si>
  <si>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</si>
  <si>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</si>
  <si>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</si>
  <si>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</si>
  <si>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</si>
  <si>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</si>
  <si>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</si>
  <si>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</si>
  <si>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</si>
  <si>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</si>
  <si>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</si>
  <si>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</si>
  <si>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</si>
  <si>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</si>
  <si>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</si>
  <si>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</si>
  <si>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</si>
  <si>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</si>
  <si>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</si>
  <si>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</si>
  <si>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</si>
  <si>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</si>
  <si>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</si>
  <si>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</si>
  <si>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</si>
  <si>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</si>
  <si>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</si>
  <si>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</si>
  <si>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</si>
  <si>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</si>
  <si>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</si>
  <si>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</si>
  <si>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</si>
  <si>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</si>
  <si>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340271515</t>
  </si>
  <si>
    <t>Zazdívka otvorů pl.do 1 m2, pórobet.tvár.,tl.15 cm vč. překladů</t>
  </si>
  <si>
    <t>m3</t>
  </si>
  <si>
    <t>RTS 25/ I</t>
  </si>
  <si>
    <t>Práce</t>
  </si>
  <si>
    <t>Běžná</t>
  </si>
  <si>
    <t>POL1_</t>
  </si>
  <si>
    <t>D00 : (1,465*2,08-1,4*2,1)*0,15</t>
  </si>
  <si>
    <t>VV</t>
  </si>
  <si>
    <t>D01 : (1,555*2,07-1,4*2,1)*0,15</t>
  </si>
  <si>
    <t>D02 : (1,62*2,05-1,4*2,1)*0,15</t>
  </si>
  <si>
    <t>D03 : (1,49*2,01-1,4*2,1)*0,15</t>
  </si>
  <si>
    <t>D04 : (1,84*2,425-1,8*2,1)*0,15</t>
  </si>
  <si>
    <t>D05 : (2,63*2,9-1,7*2,1)*0,15</t>
  </si>
  <si>
    <t>D06 : (2,35*2,68-1,7*2,1)*0,15</t>
  </si>
  <si>
    <t>D07 : (3,535*2,98-1,7*2,1)*0,15</t>
  </si>
  <si>
    <t>D08 : (2,36*2,68-1,7*2,1)*0,15</t>
  </si>
  <si>
    <t>D09 : (1,77*3,0-1,7*2,1)*0,15</t>
  </si>
  <si>
    <t>D10 : (2,4*2,7-1,7*2,1)*0,15</t>
  </si>
  <si>
    <t>D11 : (2,425*2,7-1,7*2,1)*0,15</t>
  </si>
  <si>
    <t>D12 : (2,34*2,7-1,7*2,1)*0,15</t>
  </si>
  <si>
    <t>D13 : (2,28*2,655-1,7*2,1)*0,15</t>
  </si>
  <si>
    <t>D14 : (2,35*2,655-1,7*2,1)*0,15</t>
  </si>
  <si>
    <t>D15 : (2,38*2,715-1,7*2,1)*0,15</t>
  </si>
  <si>
    <t>612401391</t>
  </si>
  <si>
    <t>Omítka malých ploch vnitřních stěn do 1 m2 vápennou štukovou omítkou</t>
  </si>
  <si>
    <t>kus</t>
  </si>
  <si>
    <t>5,4619/0,15*2</t>
  </si>
  <si>
    <t>612409991</t>
  </si>
  <si>
    <t>Začištění omítek kolem oken,dveří apod.</t>
  </si>
  <si>
    <t>m</t>
  </si>
  <si>
    <t>D00-D15 : (1,4*4+2,1*8+1,7*11+2,1*22+1,8+2,1*2)*2</t>
  </si>
  <si>
    <t>968071125</t>
  </si>
  <si>
    <t>Vyvěšení kovových křídel dveří pl. do 2 m2</t>
  </si>
  <si>
    <t>968072456</t>
  </si>
  <si>
    <t>Vybourání kovových dveřních zárubní pl. nad 2 m2</t>
  </si>
  <si>
    <t>m2</t>
  </si>
  <si>
    <t>D00 : 1,465*2,08</t>
  </si>
  <si>
    <t>D01 : 1,555*2,07</t>
  </si>
  <si>
    <t>D02 : 1,62*2,05</t>
  </si>
  <si>
    <t>D03 : 1,49*2,01</t>
  </si>
  <si>
    <t>D04 : 1,84*2,425</t>
  </si>
  <si>
    <t>D05 : 2,63*2,9</t>
  </si>
  <si>
    <t>D06 : 2,35*2,68</t>
  </si>
  <si>
    <t>D07 : 3,535*2,98</t>
  </si>
  <si>
    <t>D08 : 2,36*2,68</t>
  </si>
  <si>
    <t>D09 : 1,77*3,0</t>
  </si>
  <si>
    <t>D10 : 2,4*2,7</t>
  </si>
  <si>
    <t>D11 : 2,425*2,7</t>
  </si>
  <si>
    <t>D12 : 2,34*2,7</t>
  </si>
  <si>
    <t>D13 : 2,28*2,655</t>
  </si>
  <si>
    <t>D14 : 2,35*2,655</t>
  </si>
  <si>
    <t>D15 : 2,38*2,715</t>
  </si>
  <si>
    <t>967031132</t>
  </si>
  <si>
    <t>Přisekání rovných ostění cihelných na MVC</t>
  </si>
  <si>
    <t>186,6*0,15</t>
  </si>
  <si>
    <t>999281108</t>
  </si>
  <si>
    <t>Přesun hmot pro opravy a údržbu do výšky 12 m</t>
  </si>
  <si>
    <t>t</t>
  </si>
  <si>
    <t>Přesun hmot</t>
  </si>
  <si>
    <t>POL7_</t>
  </si>
  <si>
    <t>767646522</t>
  </si>
  <si>
    <t>Montáž dveří protipožárních dvoukřídlových, H do 220 cm</t>
  </si>
  <si>
    <t>600000001R</t>
  </si>
  <si>
    <t>Dveře hliníkové protipožární kouřotěsné hladké EI 60 SC DP1 dvoukřídlé 1400 x 2100 mm, RAL 9010 bílá, prosklené, kování klika - klika, rám 74 mm - viz. PD</t>
  </si>
  <si>
    <t>Vlastní</t>
  </si>
  <si>
    <t>Indiv</t>
  </si>
  <si>
    <t>Specifikace</t>
  </si>
  <si>
    <t>POL3_</t>
  </si>
  <si>
    <t>600000002R</t>
  </si>
  <si>
    <t>Dveře hliníkové protipožární kouřotěsné hladké EI 60 SC DP1 dvoukřídlé 1700 x 2100 mm, RAL 9010 bílá, prosklené, kování klika - klika, rám 74 mm - viz. PD</t>
  </si>
  <si>
    <t>600000004R</t>
  </si>
  <si>
    <t>Dveře hliníkové protipožární kouřotěsné hladké EI 60 SC DP1 dvoukřídlé 1800 x 2100 mm, RAL 9010 bílá, prosklené, kování klika - klika, rám 74 mm - viz. PD</t>
  </si>
  <si>
    <t>767649199R00</t>
  </si>
  <si>
    <t>Montáž doplňků dveří, samozavírač hydraulický + koordinátor otevírání + aretace</t>
  </si>
  <si>
    <t>54917000R1</t>
  </si>
  <si>
    <t>Samozavírač dveří hydraulický vč. koordinátoru otevírání křídel a magnetické aretace EPS - viz. PD</t>
  </si>
  <si>
    <t>998767102</t>
  </si>
  <si>
    <t>Přesun hmot pro zámečnické konstr., výšky do 12 m</t>
  </si>
  <si>
    <t>787600801</t>
  </si>
  <si>
    <t>Vysklívání oken a dveří skla plochého o ploše do 1 m2</t>
  </si>
  <si>
    <t>Koeficient Vysklívání 80%: -0,2</t>
  </si>
  <si>
    <t>650010111</t>
  </si>
  <si>
    <t>Montáž elektroinstalační lišty šířky do 40 mm</t>
  </si>
  <si>
    <t>5,0*16</t>
  </si>
  <si>
    <t>34572172</t>
  </si>
  <si>
    <t>Lišta vkládací hranatá LHD 20 x 20 mm, délka 2 m</t>
  </si>
  <si>
    <t>SPCM</t>
  </si>
  <si>
    <t>6,0*16</t>
  </si>
  <si>
    <t>650125143</t>
  </si>
  <si>
    <t xml:space="preserve">Uložení kabelu Cu 3 x 2,5 mm2 do trubky/lišty </t>
  </si>
  <si>
    <t>341118632</t>
  </si>
  <si>
    <t>Kabel s Cu jádrem 1kV 1-CXKH-V 3 x 2,5 mm2</t>
  </si>
  <si>
    <t>650000000R00</t>
  </si>
  <si>
    <t>Úprava stávající elektroinstalace</t>
  </si>
  <si>
    <t>kompl</t>
  </si>
  <si>
    <t>979082111</t>
  </si>
  <si>
    <t>Vnitrostaveništní doprava suti do 10 m</t>
  </si>
  <si>
    <t>Přesun suti</t>
  </si>
  <si>
    <t>POL8_</t>
  </si>
  <si>
    <t>979082121</t>
  </si>
  <si>
    <t>Příplatek k vnitrost. dopravě suti za dalších 5 m</t>
  </si>
  <si>
    <t>979086112</t>
  </si>
  <si>
    <t>Nakládání nebo překládání suti a vybouraných hmot</t>
  </si>
  <si>
    <t>979081111</t>
  </si>
  <si>
    <t>Odvoz suti a vybour. hmot na skládku do 1 km</t>
  </si>
  <si>
    <t>979081121</t>
  </si>
  <si>
    <t>Příplatek k odvozu za každý další 1 km</t>
  </si>
  <si>
    <t>979990107</t>
  </si>
  <si>
    <t>Poplatek za uložení suti - směs betonu, cihel, dřeva, skupina odpadu 170904</t>
  </si>
  <si>
    <t>979990168</t>
  </si>
  <si>
    <t>Poplatek za uložení suti - sklo, skupina odpadu 1702020</t>
  </si>
  <si>
    <t>979951111</t>
  </si>
  <si>
    <t>Výkup kovů - železný šrot tl. do 4 mm</t>
  </si>
  <si>
    <t>210100000R00</t>
  </si>
  <si>
    <t>Požární ucpávky</t>
  </si>
  <si>
    <t>VRN</t>
  </si>
  <si>
    <t>Sdružená sazba vedlejších rozpočtových nákladů</t>
  </si>
  <si>
    <t>soubor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</si>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</sst>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5" fillId="3" borderId="0" xfId="0" applyNumberFormat="1" applyFont="1" applyFill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I11" activeCellId="1" sqref="D11:G13 I11:I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1" t="s">
        <v>4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8" t="s">
        <v>24</v>
      </c>
      <c r="C2" s="79"/>
      <c r="D2" s="80" t="s">
        <v>49</v>
      </c>
      <c r="E2" s="237" t="s">
        <v>50</v>
      </c>
      <c r="F2" s="238"/>
      <c r="G2" s="238"/>
      <c r="H2" s="238"/>
      <c r="I2" s="238"/>
      <c r="J2" s="239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0" t="s">
        <v>46</v>
      </c>
      <c r="F3" s="241"/>
      <c r="G3" s="241"/>
      <c r="H3" s="241"/>
      <c r="I3" s="241"/>
      <c r="J3" s="242"/>
    </row>
    <row r="4" spans="1:15" ht="23.25" customHeight="1" x14ac:dyDescent="0.2">
      <c r="A4" s="76">
        <v>6353</v>
      </c>
      <c r="B4" s="83" t="s">
        <v>48</v>
      </c>
      <c r="C4" s="84"/>
      <c r="D4" s="85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23</v>
      </c>
      <c r="D5" s="225" t="s">
        <v>51</v>
      </c>
      <c r="E5" s="226"/>
      <c r="F5" s="226"/>
      <c r="G5" s="226"/>
      <c r="H5" s="18" t="s">
        <v>42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7" t="s">
        <v>52</v>
      </c>
      <c r="E6" s="228"/>
      <c r="F6" s="228"/>
      <c r="G6" s="228"/>
      <c r="H6" s="18" t="s">
        <v>36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29" t="s">
        <v>53</v>
      </c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4"/>
      <c r="E11" s="244"/>
      <c r="F11" s="244"/>
      <c r="G11" s="244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3"/>
      <c r="F15" s="243"/>
      <c r="G15" s="245"/>
      <c r="H15" s="245"/>
      <c r="I15" s="245" t="s">
        <v>31</v>
      </c>
      <c r="J15" s="246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208"/>
      <c r="F16" s="209"/>
      <c r="G16" s="208"/>
      <c r="H16" s="209"/>
      <c r="I16" s="208">
        <f>SUMIF(F49:F58,A16,I49:I58)+SUMIF(F49:F58,"PSU",I49:I58)</f>
        <v>0</v>
      </c>
      <c r="J16" s="210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208"/>
      <c r="F17" s="209"/>
      <c r="G17" s="208"/>
      <c r="H17" s="209"/>
      <c r="I17" s="208">
        <f>SUMIF(F49:F58,A17,I49:I58)</f>
        <v>0</v>
      </c>
      <c r="J17" s="210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208"/>
      <c r="F18" s="209"/>
      <c r="G18" s="208"/>
      <c r="H18" s="209"/>
      <c r="I18" s="208">
        <f>SUMIF(F49:F58,A18,I49:I58)</f>
        <v>0</v>
      </c>
      <c r="J18" s="210"/>
    </row>
    <row r="19" spans="1:10" ht="23.25" customHeight="1" x14ac:dyDescent="0.2">
      <c r="A19" s="141" t="s">
        <v>79</v>
      </c>
      <c r="B19" s="38" t="s">
        <v>29</v>
      </c>
      <c r="C19" s="62"/>
      <c r="D19" s="63"/>
      <c r="E19" s="208"/>
      <c r="F19" s="209"/>
      <c r="G19" s="208"/>
      <c r="H19" s="209"/>
      <c r="I19" s="208">
        <f>SUMIF(F49:F58,A19,I49:I58)</f>
        <v>0</v>
      </c>
      <c r="J19" s="210"/>
    </row>
    <row r="20" spans="1:10" ht="23.25" customHeight="1" x14ac:dyDescent="0.2">
      <c r="A20" s="141" t="s">
        <v>80</v>
      </c>
      <c r="B20" s="38" t="s">
        <v>30</v>
      </c>
      <c r="C20" s="62"/>
      <c r="D20" s="63"/>
      <c r="E20" s="208"/>
      <c r="F20" s="209"/>
      <c r="G20" s="208"/>
      <c r="H20" s="209"/>
      <c r="I20" s="208">
        <f>SUMIF(F49:F58,A20,I49:I58)</f>
        <v>0</v>
      </c>
      <c r="J20" s="210"/>
    </row>
    <row r="21" spans="1:10" ht="23.25" customHeight="1" x14ac:dyDescent="0.2">
      <c r="A21" s="2"/>
      <c r="B21" s="48" t="s">
        <v>31</v>
      </c>
      <c r="C21" s="64"/>
      <c r="D21" s="65"/>
      <c r="E21" s="211"/>
      <c r="F21" s="247"/>
      <c r="G21" s="211"/>
      <c r="H21" s="247"/>
      <c r="I21" s="211">
        <f>SUM(I16:J20)</f>
        <v>0</v>
      </c>
      <c r="J21" s="21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4">
        <f>A23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4">
        <f>A25</f>
        <v>0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6">
        <f>CenaCelkem-(ZakladDPHSni+DPHSni+ZakladDPHZakl+DPHZakl)</f>
        <v>0</v>
      </c>
      <c r="H27" s="236"/>
      <c r="I27" s="236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14">
        <f>ZakladDPHSniVypocet+ZakladDPHZaklVypocet</f>
        <v>0</v>
      </c>
      <c r="H28" s="214"/>
      <c r="I28" s="214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13">
        <f>A27</f>
        <v>0</v>
      </c>
      <c r="H29" s="213"/>
      <c r="I29" s="213"/>
      <c r="J29" s="121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57</v>
      </c>
      <c r="C39" s="198"/>
      <c r="D39" s="198"/>
      <c r="E39" s="198"/>
      <c r="F39" s="101">
        <f>'01 1 Pol'!AE102</f>
        <v>0</v>
      </c>
      <c r="G39" s="102">
        <f>'01 1 Pol'!AF102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 t="s">
        <v>45</v>
      </c>
      <c r="C40" s="199" t="s">
        <v>46</v>
      </c>
      <c r="D40" s="199"/>
      <c r="E40" s="199"/>
      <c r="F40" s="106">
        <f>'01 1 Pol'!AE102</f>
        <v>0</v>
      </c>
      <c r="G40" s="107">
        <f>'01 1 Pol'!AF102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 x14ac:dyDescent="0.2">
      <c r="A41" s="90">
        <v>3</v>
      </c>
      <c r="B41" s="109" t="s">
        <v>43</v>
      </c>
      <c r="C41" s="198" t="s">
        <v>44</v>
      </c>
      <c r="D41" s="198"/>
      <c r="E41" s="198"/>
      <c r="F41" s="110">
        <f>'01 1 Pol'!AE102</f>
        <v>0</v>
      </c>
      <c r="G41" s="103">
        <f>'01 1 Pol'!AF102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90"/>
      <c r="B42" s="200" t="s">
        <v>58</v>
      </c>
      <c r="C42" s="201"/>
      <c r="D42" s="201"/>
      <c r="E42" s="202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6" spans="1:10" ht="15.75" x14ac:dyDescent="0.25">
      <c r="B46" s="122" t="s">
        <v>60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61</v>
      </c>
      <c r="G48" s="129"/>
      <c r="H48" s="129"/>
      <c r="I48" s="129" t="s">
        <v>31</v>
      </c>
      <c r="J48" s="129" t="s">
        <v>0</v>
      </c>
    </row>
    <row r="49" spans="1:10" ht="36.75" customHeight="1" x14ac:dyDescent="0.2">
      <c r="A49" s="125"/>
      <c r="B49" s="130" t="s">
        <v>62</v>
      </c>
      <c r="C49" s="196" t="s">
        <v>63</v>
      </c>
      <c r="D49" s="197"/>
      <c r="E49" s="197"/>
      <c r="F49" s="137" t="s">
        <v>26</v>
      </c>
      <c r="G49" s="138"/>
      <c r="H49" s="138"/>
      <c r="I49" s="138">
        <f>'01 1 Pol'!G8</f>
        <v>0</v>
      </c>
      <c r="J49" s="134" t="str">
        <f>IF(I59=0,"",I49/I59*100)</f>
        <v/>
      </c>
    </row>
    <row r="50" spans="1:10" ht="36.75" customHeight="1" x14ac:dyDescent="0.2">
      <c r="A50" s="125"/>
      <c r="B50" s="130" t="s">
        <v>64</v>
      </c>
      <c r="C50" s="196" t="s">
        <v>65</v>
      </c>
      <c r="D50" s="197"/>
      <c r="E50" s="197"/>
      <c r="F50" s="137" t="s">
        <v>26</v>
      </c>
      <c r="G50" s="138"/>
      <c r="H50" s="138"/>
      <c r="I50" s="138">
        <f>'01 1 Pol'!G26</f>
        <v>0</v>
      </c>
      <c r="J50" s="134" t="str">
        <f>IF(I59=0,"",I50/I59*100)</f>
        <v/>
      </c>
    </row>
    <row r="51" spans="1:10" ht="36.75" customHeight="1" x14ac:dyDescent="0.2">
      <c r="A51" s="125"/>
      <c r="B51" s="130" t="s">
        <v>66</v>
      </c>
      <c r="C51" s="196" t="s">
        <v>67</v>
      </c>
      <c r="D51" s="197"/>
      <c r="E51" s="197"/>
      <c r="F51" s="137" t="s">
        <v>26</v>
      </c>
      <c r="G51" s="138"/>
      <c r="H51" s="138"/>
      <c r="I51" s="138">
        <f>'01 1 Pol'!G31</f>
        <v>0</v>
      </c>
      <c r="J51" s="134" t="str">
        <f>IF(I59=0,"",I51/I59*100)</f>
        <v/>
      </c>
    </row>
    <row r="52" spans="1:10" ht="36.75" customHeight="1" x14ac:dyDescent="0.2">
      <c r="A52" s="125"/>
      <c r="B52" s="130" t="s">
        <v>68</v>
      </c>
      <c r="C52" s="196" t="s">
        <v>69</v>
      </c>
      <c r="D52" s="197"/>
      <c r="E52" s="197"/>
      <c r="F52" s="137" t="s">
        <v>26</v>
      </c>
      <c r="G52" s="138"/>
      <c r="H52" s="138"/>
      <c r="I52" s="138">
        <f>'01 1 Pol'!G52</f>
        <v>0</v>
      </c>
      <c r="J52" s="134" t="str">
        <f>IF(I59=0,"",I52/I59*100)</f>
        <v/>
      </c>
    </row>
    <row r="53" spans="1:10" ht="36.75" customHeight="1" x14ac:dyDescent="0.2">
      <c r="A53" s="125"/>
      <c r="B53" s="130" t="s">
        <v>70</v>
      </c>
      <c r="C53" s="196" t="s">
        <v>71</v>
      </c>
      <c r="D53" s="197"/>
      <c r="E53" s="197"/>
      <c r="F53" s="137" t="s">
        <v>27</v>
      </c>
      <c r="G53" s="138"/>
      <c r="H53" s="138"/>
      <c r="I53" s="138">
        <f>'01 1 Pol'!G54</f>
        <v>0</v>
      </c>
      <c r="J53" s="134" t="str">
        <f>IF(I59=0,"",I53/I59*100)</f>
        <v/>
      </c>
    </row>
    <row r="54" spans="1:10" ht="36.75" customHeight="1" x14ac:dyDescent="0.2">
      <c r="A54" s="125"/>
      <c r="B54" s="130" t="s">
        <v>72</v>
      </c>
      <c r="C54" s="196" t="s">
        <v>73</v>
      </c>
      <c r="D54" s="197"/>
      <c r="E54" s="197"/>
      <c r="F54" s="137" t="s">
        <v>27</v>
      </c>
      <c r="G54" s="138"/>
      <c r="H54" s="138"/>
      <c r="I54" s="138">
        <f>'01 1 Pol'!G62</f>
        <v>0</v>
      </c>
      <c r="J54" s="134" t="str">
        <f>IF(I59=0,"",I54/I59*100)</f>
        <v/>
      </c>
    </row>
    <row r="55" spans="1:10" ht="36.75" customHeight="1" x14ac:dyDescent="0.2">
      <c r="A55" s="125"/>
      <c r="B55" s="130" t="s">
        <v>74</v>
      </c>
      <c r="C55" s="196" t="s">
        <v>75</v>
      </c>
      <c r="D55" s="197"/>
      <c r="E55" s="197"/>
      <c r="F55" s="137" t="s">
        <v>28</v>
      </c>
      <c r="G55" s="138"/>
      <c r="H55" s="138"/>
      <c r="I55" s="138">
        <f>'01 1 Pol'!G78</f>
        <v>0</v>
      </c>
      <c r="J55" s="134" t="str">
        <f>IF(I59=0,"",I55/I59*100)</f>
        <v/>
      </c>
    </row>
    <row r="56" spans="1:10" ht="36.75" customHeight="1" x14ac:dyDescent="0.2">
      <c r="A56" s="125"/>
      <c r="B56" s="130" t="s">
        <v>76</v>
      </c>
      <c r="C56" s="196" t="s">
        <v>77</v>
      </c>
      <c r="D56" s="197"/>
      <c r="E56" s="197"/>
      <c r="F56" s="137" t="s">
        <v>78</v>
      </c>
      <c r="G56" s="138"/>
      <c r="H56" s="138"/>
      <c r="I56" s="138">
        <f>'01 1 Pol'!G88</f>
        <v>0</v>
      </c>
      <c r="J56" s="134" t="str">
        <f>IF(I59=0,"",I56/I59*100)</f>
        <v/>
      </c>
    </row>
    <row r="57" spans="1:10" ht="36.75" customHeight="1" x14ac:dyDescent="0.2">
      <c r="A57" s="125"/>
      <c r="B57" s="130" t="s">
        <v>79</v>
      </c>
      <c r="C57" s="196" t="s">
        <v>29</v>
      </c>
      <c r="D57" s="197"/>
      <c r="E57" s="197"/>
      <c r="F57" s="137" t="s">
        <v>79</v>
      </c>
      <c r="G57" s="138"/>
      <c r="H57" s="138"/>
      <c r="I57" s="138">
        <f>'01 1 Pol'!G99</f>
        <v>0</v>
      </c>
      <c r="J57" s="134" t="str">
        <f>IF(I59=0,"",I57/I59*100)</f>
        <v/>
      </c>
    </row>
    <row r="58" spans="1:10" ht="36.75" customHeight="1" x14ac:dyDescent="0.2">
      <c r="A58" s="125"/>
      <c r="B58" s="130" t="s">
        <v>80</v>
      </c>
      <c r="C58" s="196" t="s">
        <v>30</v>
      </c>
      <c r="D58" s="197"/>
      <c r="E58" s="197"/>
      <c r="F58" s="137" t="s">
        <v>80</v>
      </c>
      <c r="G58" s="138"/>
      <c r="H58" s="138"/>
      <c r="I58" s="138">
        <f>'01 1 Pol'!G97</f>
        <v>0</v>
      </c>
      <c r="J58" s="134" t="str">
        <f>IF(I59=0,"",I58/I59*100)</f>
        <v/>
      </c>
    </row>
    <row r="59" spans="1:10" ht="25.5" customHeight="1" x14ac:dyDescent="0.2">
      <c r="A59" s="126"/>
      <c r="B59" s="131" t="s">
        <v>1</v>
      </c>
      <c r="C59" s="132"/>
      <c r="D59" s="133"/>
      <c r="E59" s="133"/>
      <c r="F59" s="139"/>
      <c r="G59" s="140"/>
      <c r="H59" s="140"/>
      <c r="I59" s="140">
        <f>SUM(I49:I58)</f>
        <v>0</v>
      </c>
      <c r="J59" s="135">
        <f>SUM(J49:J58)</f>
        <v>0</v>
      </c>
    </row>
    <row r="60" spans="1:10" x14ac:dyDescent="0.2">
      <c r="F60" s="89"/>
      <c r="G60" s="89"/>
      <c r="H60" s="89"/>
      <c r="I60" s="89"/>
      <c r="J60" s="136"/>
    </row>
    <row r="61" spans="1:10" x14ac:dyDescent="0.2">
      <c r="F61" s="89"/>
      <c r="G61" s="89"/>
      <c r="H61" s="89"/>
      <c r="I61" s="89"/>
      <c r="J61" s="136"/>
    </row>
    <row r="62" spans="1:10" x14ac:dyDescent="0.2">
      <c r="F62" s="89"/>
      <c r="G62" s="89"/>
      <c r="H62" s="89"/>
      <c r="I62" s="89"/>
      <c r="J62" s="136"/>
    </row>
  </sheetData>
  <sheetProtection algorithmName="SHA-512" hashValue="DlY7x0EuszpHvPNvozHhw6MchulcUaK6+qNdtAtNiesJ2sFMKZFdXF4sJiJTuQjpHtb1b9WpHgOWqKwnagqwQw==" saltValue="E49sFDRxc/Y1AxcFiUpyq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8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9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10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89" sqref="C89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81</v>
      </c>
    </row>
    <row r="2" spans="1:60" ht="24.95" customHeight="1" x14ac:dyDescent="0.2">
      <c r="A2" s="142" t="s">
        <v>8</v>
      </c>
      <c r="B2" s="49" t="s">
        <v>49</v>
      </c>
      <c r="C2" s="253" t="s">
        <v>50</v>
      </c>
      <c r="D2" s="254"/>
      <c r="E2" s="254"/>
      <c r="F2" s="254"/>
      <c r="G2" s="255"/>
      <c r="AG2" t="s">
        <v>82</v>
      </c>
    </row>
    <row r="3" spans="1:60" ht="24.95" customHeight="1" x14ac:dyDescent="0.2">
      <c r="A3" s="142" t="s">
        <v>9</v>
      </c>
      <c r="B3" s="49" t="s">
        <v>45</v>
      </c>
      <c r="C3" s="253" t="s">
        <v>46</v>
      </c>
      <c r="D3" s="254"/>
      <c r="E3" s="254"/>
      <c r="F3" s="254"/>
      <c r="G3" s="255"/>
      <c r="AC3" s="123" t="s">
        <v>82</v>
      </c>
      <c r="AG3" t="s">
        <v>83</v>
      </c>
    </row>
    <row r="4" spans="1:60" ht="24.95" customHeight="1" x14ac:dyDescent="0.2">
      <c r="A4" s="143" t="s">
        <v>10</v>
      </c>
      <c r="B4" s="144" t="s">
        <v>43</v>
      </c>
      <c r="C4" s="256" t="s">
        <v>44</v>
      </c>
      <c r="D4" s="257"/>
      <c r="E4" s="257"/>
      <c r="F4" s="257"/>
      <c r="G4" s="258"/>
      <c r="AG4" t="s">
        <v>84</v>
      </c>
    </row>
    <row r="5" spans="1:60" x14ac:dyDescent="0.2">
      <c r="D5" s="10"/>
    </row>
    <row r="6" spans="1:60" ht="38.25" x14ac:dyDescent="0.2">
      <c r="A6" s="146" t="s">
        <v>85</v>
      </c>
      <c r="B6" s="148" t="s">
        <v>86</v>
      </c>
      <c r="C6" s="148" t="s">
        <v>87</v>
      </c>
      <c r="D6" s="147" t="s">
        <v>88</v>
      </c>
      <c r="E6" s="146" t="s">
        <v>89</v>
      </c>
      <c r="F6" s="145" t="s">
        <v>90</v>
      </c>
      <c r="G6" s="146" t="s">
        <v>31</v>
      </c>
      <c r="H6" s="149" t="s">
        <v>32</v>
      </c>
      <c r="I6" s="149" t="s">
        <v>91</v>
      </c>
      <c r="J6" s="149" t="s">
        <v>33</v>
      </c>
      <c r="K6" s="149" t="s">
        <v>92</v>
      </c>
      <c r="L6" s="149" t="s">
        <v>93</v>
      </c>
      <c r="M6" s="149" t="s">
        <v>94</v>
      </c>
      <c r="N6" s="149" t="s">
        <v>95</v>
      </c>
      <c r="O6" s="149" t="s">
        <v>96</v>
      </c>
      <c r="P6" s="149" t="s">
        <v>97</v>
      </c>
      <c r="Q6" s="149" t="s">
        <v>98</v>
      </c>
      <c r="R6" s="149" t="s">
        <v>99</v>
      </c>
      <c r="S6" s="149" t="s">
        <v>100</v>
      </c>
      <c r="T6" s="149" t="s">
        <v>101</v>
      </c>
      <c r="U6" s="149" t="s">
        <v>102</v>
      </c>
      <c r="V6" s="149" t="s">
        <v>103</v>
      </c>
      <c r="W6" s="149" t="s">
        <v>104</v>
      </c>
      <c r="X6" s="149" t="s">
        <v>105</v>
      </c>
      <c r="Y6" s="149" t="s">
        <v>106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8" t="s">
        <v>107</v>
      </c>
      <c r="B8" s="169" t="s">
        <v>62</v>
      </c>
      <c r="C8" s="187" t="s">
        <v>63</v>
      </c>
      <c r="D8" s="170"/>
      <c r="E8" s="171"/>
      <c r="F8" s="172"/>
      <c r="G8" s="173">
        <f>SUMIF(AG9:AG25,"&lt;&gt;NOR",G9:G25)</f>
        <v>0</v>
      </c>
      <c r="H8" s="167"/>
      <c r="I8" s="167">
        <f>SUM(I9:I25)</f>
        <v>0</v>
      </c>
      <c r="J8" s="167"/>
      <c r="K8" s="167">
        <f>SUM(K9:K25)</f>
        <v>0</v>
      </c>
      <c r="L8" s="167"/>
      <c r="M8" s="167">
        <f>SUM(M9:M25)</f>
        <v>0</v>
      </c>
      <c r="N8" s="166"/>
      <c r="O8" s="166">
        <f>SUM(O9:O25)</f>
        <v>4.1900000000000004</v>
      </c>
      <c r="P8" s="166"/>
      <c r="Q8" s="166">
        <f>SUM(Q9:Q25)</f>
        <v>0</v>
      </c>
      <c r="R8" s="167"/>
      <c r="S8" s="167"/>
      <c r="T8" s="167"/>
      <c r="U8" s="167"/>
      <c r="V8" s="167">
        <f>SUM(V9:V25)</f>
        <v>23.39</v>
      </c>
      <c r="W8" s="167"/>
      <c r="X8" s="167"/>
      <c r="Y8" s="167"/>
      <c r="AG8" t="s">
        <v>108</v>
      </c>
    </row>
    <row r="9" spans="1:60" ht="22.5" outlineLevel="1" x14ac:dyDescent="0.2">
      <c r="A9" s="175">
        <v>1</v>
      </c>
      <c r="B9" s="176" t="s">
        <v>109</v>
      </c>
      <c r="C9" s="188" t="s">
        <v>110</v>
      </c>
      <c r="D9" s="177" t="s">
        <v>111</v>
      </c>
      <c r="E9" s="178">
        <v>5.4641900000000003</v>
      </c>
      <c r="F9" s="179"/>
      <c r="G9" s="180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12</v>
      </c>
      <c r="M9" s="160">
        <f>G9*(1+L9/100)</f>
        <v>0</v>
      </c>
      <c r="N9" s="159">
        <v>0.76605000000000001</v>
      </c>
      <c r="O9" s="159">
        <f>ROUND(E9*N9,2)</f>
        <v>4.1900000000000004</v>
      </c>
      <c r="P9" s="159">
        <v>0</v>
      </c>
      <c r="Q9" s="159">
        <f>ROUND(E9*P9,2)</f>
        <v>0</v>
      </c>
      <c r="R9" s="160"/>
      <c r="S9" s="160" t="s">
        <v>112</v>
      </c>
      <c r="T9" s="160" t="s">
        <v>112</v>
      </c>
      <c r="U9" s="160">
        <v>4.2801900000000002</v>
      </c>
      <c r="V9" s="160">
        <f>ROUND(E9*U9,2)</f>
        <v>23.39</v>
      </c>
      <c r="W9" s="160"/>
      <c r="X9" s="160" t="s">
        <v>113</v>
      </c>
      <c r="Y9" s="160" t="s">
        <v>114</v>
      </c>
      <c r="Z9" s="150"/>
      <c r="AA9" s="150"/>
      <c r="AB9" s="150"/>
      <c r="AC9" s="150"/>
      <c r="AD9" s="150"/>
      <c r="AE9" s="150"/>
      <c r="AF9" s="150"/>
      <c r="AG9" s="150" t="s">
        <v>115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189" t="s">
        <v>116</v>
      </c>
      <c r="D10" s="162"/>
      <c r="E10" s="163">
        <v>1.6080000000000001E-2</v>
      </c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117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3" x14ac:dyDescent="0.2">
      <c r="A11" s="157"/>
      <c r="B11" s="158"/>
      <c r="C11" s="189" t="s">
        <v>118</v>
      </c>
      <c r="D11" s="162"/>
      <c r="E11" s="163">
        <v>4.1829999999999999E-2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117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3" x14ac:dyDescent="0.2">
      <c r="A12" s="157"/>
      <c r="B12" s="158"/>
      <c r="C12" s="189" t="s">
        <v>119</v>
      </c>
      <c r="D12" s="162"/>
      <c r="E12" s="163">
        <v>5.7149999999999999E-2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117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3" x14ac:dyDescent="0.2">
      <c r="A13" s="157"/>
      <c r="B13" s="158"/>
      <c r="C13" s="189" t="s">
        <v>120</v>
      </c>
      <c r="D13" s="162"/>
      <c r="E13" s="163">
        <v>8.2299999999999995E-3</v>
      </c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117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3" x14ac:dyDescent="0.2">
      <c r="A14" s="157"/>
      <c r="B14" s="158"/>
      <c r="C14" s="189" t="s">
        <v>121</v>
      </c>
      <c r="D14" s="162"/>
      <c r="E14" s="163">
        <v>0.1023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117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3" x14ac:dyDescent="0.2">
      <c r="A15" s="157"/>
      <c r="B15" s="158"/>
      <c r="C15" s="189" t="s">
        <v>122</v>
      </c>
      <c r="D15" s="162"/>
      <c r="E15" s="163">
        <v>0.60855000000000004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117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3" x14ac:dyDescent="0.2">
      <c r="A16" s="157"/>
      <c r="B16" s="158"/>
      <c r="C16" s="189" t="s">
        <v>123</v>
      </c>
      <c r="D16" s="162"/>
      <c r="E16" s="163">
        <v>0.40920000000000001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117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3" x14ac:dyDescent="0.2">
      <c r="A17" s="157"/>
      <c r="B17" s="158"/>
      <c r="C17" s="189" t="s">
        <v>124</v>
      </c>
      <c r="D17" s="162"/>
      <c r="E17" s="163">
        <v>1.0446500000000001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117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3" x14ac:dyDescent="0.2">
      <c r="A18" s="157"/>
      <c r="B18" s="158"/>
      <c r="C18" s="189" t="s">
        <v>125</v>
      </c>
      <c r="D18" s="162"/>
      <c r="E18" s="163">
        <v>0.41321999999999998</v>
      </c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117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3" x14ac:dyDescent="0.2">
      <c r="A19" s="157"/>
      <c r="B19" s="158"/>
      <c r="C19" s="189" t="s">
        <v>126</v>
      </c>
      <c r="D19" s="162"/>
      <c r="E19" s="163">
        <v>0.26100000000000001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117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3" x14ac:dyDescent="0.2">
      <c r="A20" s="157"/>
      <c r="B20" s="158"/>
      <c r="C20" s="189" t="s">
        <v>127</v>
      </c>
      <c r="D20" s="162"/>
      <c r="E20" s="163">
        <v>0.4365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117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3" x14ac:dyDescent="0.2">
      <c r="A21" s="157"/>
      <c r="B21" s="158"/>
      <c r="C21" s="189" t="s">
        <v>128</v>
      </c>
      <c r="D21" s="162"/>
      <c r="E21" s="163">
        <v>0.44663000000000003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117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3" x14ac:dyDescent="0.2">
      <c r="A22" s="157"/>
      <c r="B22" s="158"/>
      <c r="C22" s="189" t="s">
        <v>129</v>
      </c>
      <c r="D22" s="162"/>
      <c r="E22" s="163">
        <v>0.41220000000000001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117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3" x14ac:dyDescent="0.2">
      <c r="A23" s="157"/>
      <c r="B23" s="158"/>
      <c r="C23" s="189" t="s">
        <v>130</v>
      </c>
      <c r="D23" s="162"/>
      <c r="E23" s="163">
        <v>0.37251000000000001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117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3" x14ac:dyDescent="0.2">
      <c r="A24" s="157"/>
      <c r="B24" s="158"/>
      <c r="C24" s="189" t="s">
        <v>131</v>
      </c>
      <c r="D24" s="162"/>
      <c r="E24" s="163">
        <v>0.40039000000000002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117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3" x14ac:dyDescent="0.2">
      <c r="A25" s="157"/>
      <c r="B25" s="158"/>
      <c r="C25" s="189" t="s">
        <v>132</v>
      </c>
      <c r="D25" s="162"/>
      <c r="E25" s="163">
        <v>0.43375999999999998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117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">
      <c r="A26" s="168" t="s">
        <v>107</v>
      </c>
      <c r="B26" s="169" t="s">
        <v>64</v>
      </c>
      <c r="C26" s="187" t="s">
        <v>65</v>
      </c>
      <c r="D26" s="170"/>
      <c r="E26" s="171"/>
      <c r="F26" s="172"/>
      <c r="G26" s="173">
        <f>SUMIF(AG27:AG30,"&lt;&gt;NOR",G27:G30)</f>
        <v>0</v>
      </c>
      <c r="H26" s="167"/>
      <c r="I26" s="167">
        <f>SUM(I27:I30)</f>
        <v>0</v>
      </c>
      <c r="J26" s="167"/>
      <c r="K26" s="167">
        <f>SUM(K27:K30)</f>
        <v>0</v>
      </c>
      <c r="L26" s="167"/>
      <c r="M26" s="167">
        <f>SUM(M27:M30)</f>
        <v>0</v>
      </c>
      <c r="N26" s="166"/>
      <c r="O26" s="166">
        <f>SUM(O27:O30)</f>
        <v>3.32</v>
      </c>
      <c r="P26" s="166"/>
      <c r="Q26" s="166">
        <f>SUM(Q27:Q30)</f>
        <v>0</v>
      </c>
      <c r="R26" s="167"/>
      <c r="S26" s="167"/>
      <c r="T26" s="167"/>
      <c r="U26" s="167"/>
      <c r="V26" s="167">
        <f>SUM(V27:V30)</f>
        <v>98.22</v>
      </c>
      <c r="W26" s="167"/>
      <c r="X26" s="167"/>
      <c r="Y26" s="167"/>
      <c r="AG26" t="s">
        <v>108</v>
      </c>
    </row>
    <row r="27" spans="1:60" ht="22.5" outlineLevel="1" x14ac:dyDescent="0.2">
      <c r="A27" s="175">
        <v>2</v>
      </c>
      <c r="B27" s="176" t="s">
        <v>133</v>
      </c>
      <c r="C27" s="188" t="s">
        <v>134</v>
      </c>
      <c r="D27" s="177" t="s">
        <v>135</v>
      </c>
      <c r="E27" s="178">
        <v>72.825329999999994</v>
      </c>
      <c r="F27" s="179"/>
      <c r="G27" s="180">
        <f>ROUND(E27*F27,2)</f>
        <v>0</v>
      </c>
      <c r="H27" s="161"/>
      <c r="I27" s="160">
        <f>ROUND(E27*H27,2)</f>
        <v>0</v>
      </c>
      <c r="J27" s="161"/>
      <c r="K27" s="160">
        <f>ROUND(E27*J27,2)</f>
        <v>0</v>
      </c>
      <c r="L27" s="160">
        <v>12</v>
      </c>
      <c r="M27" s="160">
        <f>G27*(1+L27/100)</f>
        <v>0</v>
      </c>
      <c r="N27" s="159">
        <v>3.6119999999999999E-2</v>
      </c>
      <c r="O27" s="159">
        <f>ROUND(E27*N27,2)</f>
        <v>2.63</v>
      </c>
      <c r="P27" s="159">
        <v>0</v>
      </c>
      <c r="Q27" s="159">
        <f>ROUND(E27*P27,2)</f>
        <v>0</v>
      </c>
      <c r="R27" s="160"/>
      <c r="S27" s="160" t="s">
        <v>112</v>
      </c>
      <c r="T27" s="160" t="s">
        <v>112</v>
      </c>
      <c r="U27" s="160">
        <v>0.88292999999999999</v>
      </c>
      <c r="V27" s="160">
        <f>ROUND(E27*U27,2)</f>
        <v>64.3</v>
      </c>
      <c r="W27" s="160"/>
      <c r="X27" s="160" t="s">
        <v>113</v>
      </c>
      <c r="Y27" s="160" t="s">
        <v>114</v>
      </c>
      <c r="Z27" s="150"/>
      <c r="AA27" s="150"/>
      <c r="AB27" s="150"/>
      <c r="AC27" s="150"/>
      <c r="AD27" s="150"/>
      <c r="AE27" s="150"/>
      <c r="AF27" s="150"/>
      <c r="AG27" s="150" t="s">
        <v>115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2" x14ac:dyDescent="0.2">
      <c r="A28" s="157"/>
      <c r="B28" s="158"/>
      <c r="C28" s="189" t="s">
        <v>136</v>
      </c>
      <c r="D28" s="162"/>
      <c r="E28" s="163">
        <v>72.825329999999994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117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5">
        <v>3</v>
      </c>
      <c r="B29" s="176" t="s">
        <v>137</v>
      </c>
      <c r="C29" s="188" t="s">
        <v>138</v>
      </c>
      <c r="D29" s="177" t="s">
        <v>139</v>
      </c>
      <c r="E29" s="178">
        <v>186.6</v>
      </c>
      <c r="F29" s="179"/>
      <c r="G29" s="180">
        <f>ROUND(E29*F29,2)</f>
        <v>0</v>
      </c>
      <c r="H29" s="161"/>
      <c r="I29" s="160">
        <f>ROUND(E29*H29,2)</f>
        <v>0</v>
      </c>
      <c r="J29" s="161"/>
      <c r="K29" s="160">
        <f>ROUND(E29*J29,2)</f>
        <v>0</v>
      </c>
      <c r="L29" s="160">
        <v>12</v>
      </c>
      <c r="M29" s="160">
        <f>G29*(1+L29/100)</f>
        <v>0</v>
      </c>
      <c r="N29" s="159">
        <v>3.7100000000000002E-3</v>
      </c>
      <c r="O29" s="159">
        <f>ROUND(E29*N29,2)</f>
        <v>0.69</v>
      </c>
      <c r="P29" s="159">
        <v>0</v>
      </c>
      <c r="Q29" s="159">
        <f>ROUND(E29*P29,2)</f>
        <v>0</v>
      </c>
      <c r="R29" s="160"/>
      <c r="S29" s="160" t="s">
        <v>112</v>
      </c>
      <c r="T29" s="160" t="s">
        <v>112</v>
      </c>
      <c r="U29" s="160">
        <v>0.18179999999999999</v>
      </c>
      <c r="V29" s="160">
        <f>ROUND(E29*U29,2)</f>
        <v>33.92</v>
      </c>
      <c r="W29" s="160"/>
      <c r="X29" s="160" t="s">
        <v>113</v>
      </c>
      <c r="Y29" s="160" t="s">
        <v>114</v>
      </c>
      <c r="Z29" s="150"/>
      <c r="AA29" s="150"/>
      <c r="AB29" s="150"/>
      <c r="AC29" s="150"/>
      <c r="AD29" s="150"/>
      <c r="AE29" s="150"/>
      <c r="AF29" s="150"/>
      <c r="AG29" s="150" t="s">
        <v>115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2" x14ac:dyDescent="0.2">
      <c r="A30" s="157"/>
      <c r="B30" s="158"/>
      <c r="C30" s="189" t="s">
        <v>140</v>
      </c>
      <c r="D30" s="162"/>
      <c r="E30" s="163">
        <v>186.6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117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">
      <c r="A31" s="168" t="s">
        <v>107</v>
      </c>
      <c r="B31" s="169" t="s">
        <v>66</v>
      </c>
      <c r="C31" s="187" t="s">
        <v>67</v>
      </c>
      <c r="D31" s="170"/>
      <c r="E31" s="171"/>
      <c r="F31" s="172"/>
      <c r="G31" s="173">
        <f>SUMIF(AG32:AG51,"&lt;&gt;NOR",G32:G51)</f>
        <v>0</v>
      </c>
      <c r="H31" s="167"/>
      <c r="I31" s="167">
        <f>SUM(I32:I51)</f>
        <v>0</v>
      </c>
      <c r="J31" s="167"/>
      <c r="K31" s="167">
        <f>SUM(K32:K51)</f>
        <v>0</v>
      </c>
      <c r="L31" s="167"/>
      <c r="M31" s="167">
        <f>SUM(M32:M51)</f>
        <v>0</v>
      </c>
      <c r="N31" s="166"/>
      <c r="O31" s="166">
        <f>SUM(O32:O51)</f>
        <v>0.09</v>
      </c>
      <c r="P31" s="166"/>
      <c r="Q31" s="166">
        <f>SUM(Q32:Q51)</f>
        <v>4.46</v>
      </c>
      <c r="R31" s="167"/>
      <c r="S31" s="167"/>
      <c r="T31" s="167"/>
      <c r="U31" s="167"/>
      <c r="V31" s="167">
        <f>SUM(V32:V51)</f>
        <v>79.810000000000016</v>
      </c>
      <c r="W31" s="167"/>
      <c r="X31" s="167"/>
      <c r="Y31" s="167"/>
      <c r="AG31" t="s">
        <v>108</v>
      </c>
    </row>
    <row r="32" spans="1:60" outlineLevel="1" x14ac:dyDescent="0.2">
      <c r="A32" s="181">
        <v>4</v>
      </c>
      <c r="B32" s="182" t="s">
        <v>141</v>
      </c>
      <c r="C32" s="190" t="s">
        <v>142</v>
      </c>
      <c r="D32" s="183" t="s">
        <v>135</v>
      </c>
      <c r="E32" s="184">
        <v>30</v>
      </c>
      <c r="F32" s="185"/>
      <c r="G32" s="186">
        <f>ROUND(E32*F32,2)</f>
        <v>0</v>
      </c>
      <c r="H32" s="161"/>
      <c r="I32" s="160">
        <f>ROUND(E32*H32,2)</f>
        <v>0</v>
      </c>
      <c r="J32" s="161"/>
      <c r="K32" s="160">
        <f>ROUND(E32*J32,2)</f>
        <v>0</v>
      </c>
      <c r="L32" s="160">
        <v>12</v>
      </c>
      <c r="M32" s="160">
        <f>G32*(1+L32/100)</f>
        <v>0</v>
      </c>
      <c r="N32" s="159">
        <v>0</v>
      </c>
      <c r="O32" s="159">
        <f>ROUND(E32*N32,2)</f>
        <v>0</v>
      </c>
      <c r="P32" s="159">
        <v>0</v>
      </c>
      <c r="Q32" s="159">
        <f>ROUND(E32*P32,2)</f>
        <v>0</v>
      </c>
      <c r="R32" s="160"/>
      <c r="S32" s="160" t="s">
        <v>112</v>
      </c>
      <c r="T32" s="160" t="s">
        <v>112</v>
      </c>
      <c r="U32" s="160">
        <v>0.08</v>
      </c>
      <c r="V32" s="160">
        <f>ROUND(E32*U32,2)</f>
        <v>2.4</v>
      </c>
      <c r="W32" s="160"/>
      <c r="X32" s="160" t="s">
        <v>113</v>
      </c>
      <c r="Y32" s="160" t="s">
        <v>114</v>
      </c>
      <c r="Z32" s="150"/>
      <c r="AA32" s="150"/>
      <c r="AB32" s="150"/>
      <c r="AC32" s="150"/>
      <c r="AD32" s="150"/>
      <c r="AE32" s="150"/>
      <c r="AF32" s="150"/>
      <c r="AG32" s="150" t="s">
        <v>115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75">
        <v>5</v>
      </c>
      <c r="B33" s="176" t="s">
        <v>143</v>
      </c>
      <c r="C33" s="188" t="s">
        <v>144</v>
      </c>
      <c r="D33" s="177" t="s">
        <v>145</v>
      </c>
      <c r="E33" s="178">
        <v>91.237899999999996</v>
      </c>
      <c r="F33" s="179"/>
      <c r="G33" s="180">
        <f>ROUND(E33*F33,2)</f>
        <v>0</v>
      </c>
      <c r="H33" s="161"/>
      <c r="I33" s="160">
        <f>ROUND(E33*H33,2)</f>
        <v>0</v>
      </c>
      <c r="J33" s="161"/>
      <c r="K33" s="160">
        <f>ROUND(E33*J33,2)</f>
        <v>0</v>
      </c>
      <c r="L33" s="160">
        <v>12</v>
      </c>
      <c r="M33" s="160">
        <f>G33*(1+L33/100)</f>
        <v>0</v>
      </c>
      <c r="N33" s="159">
        <v>1E-3</v>
      </c>
      <c r="O33" s="159">
        <f>ROUND(E33*N33,2)</f>
        <v>0.09</v>
      </c>
      <c r="P33" s="159">
        <v>3.2000000000000001E-2</v>
      </c>
      <c r="Q33" s="159">
        <f>ROUND(E33*P33,2)</f>
        <v>2.92</v>
      </c>
      <c r="R33" s="160"/>
      <c r="S33" s="160" t="s">
        <v>112</v>
      </c>
      <c r="T33" s="160" t="s">
        <v>112</v>
      </c>
      <c r="U33" s="160">
        <v>0.71799999999999997</v>
      </c>
      <c r="V33" s="160">
        <f>ROUND(E33*U33,2)</f>
        <v>65.510000000000005</v>
      </c>
      <c r="W33" s="160"/>
      <c r="X33" s="160" t="s">
        <v>113</v>
      </c>
      <c r="Y33" s="160" t="s">
        <v>114</v>
      </c>
      <c r="Z33" s="150"/>
      <c r="AA33" s="150"/>
      <c r="AB33" s="150"/>
      <c r="AC33" s="150"/>
      <c r="AD33" s="150"/>
      <c r="AE33" s="150"/>
      <c r="AF33" s="150"/>
      <c r="AG33" s="150" t="s">
        <v>115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2" x14ac:dyDescent="0.2">
      <c r="A34" s="157"/>
      <c r="B34" s="158"/>
      <c r="C34" s="189" t="s">
        <v>146</v>
      </c>
      <c r="D34" s="162"/>
      <c r="E34" s="163">
        <v>3.0472000000000001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50"/>
      <c r="AA34" s="150"/>
      <c r="AB34" s="150"/>
      <c r="AC34" s="150"/>
      <c r="AD34" s="150"/>
      <c r="AE34" s="150"/>
      <c r="AF34" s="150"/>
      <c r="AG34" s="150" t="s">
        <v>117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3" x14ac:dyDescent="0.2">
      <c r="A35" s="157"/>
      <c r="B35" s="158"/>
      <c r="C35" s="189" t="s">
        <v>147</v>
      </c>
      <c r="D35" s="162"/>
      <c r="E35" s="163">
        <v>3.2188500000000002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117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3" x14ac:dyDescent="0.2">
      <c r="A36" s="157"/>
      <c r="B36" s="158"/>
      <c r="C36" s="189" t="s">
        <v>148</v>
      </c>
      <c r="D36" s="162"/>
      <c r="E36" s="163">
        <v>3.3210000000000002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50"/>
      <c r="AA36" s="150"/>
      <c r="AB36" s="150"/>
      <c r="AC36" s="150"/>
      <c r="AD36" s="150"/>
      <c r="AE36" s="150"/>
      <c r="AF36" s="150"/>
      <c r="AG36" s="150" t="s">
        <v>117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3" x14ac:dyDescent="0.2">
      <c r="A37" s="157"/>
      <c r="B37" s="158"/>
      <c r="C37" s="189" t="s">
        <v>149</v>
      </c>
      <c r="D37" s="162"/>
      <c r="E37" s="163">
        <v>2.9948999999999999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117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3" x14ac:dyDescent="0.2">
      <c r="A38" s="157"/>
      <c r="B38" s="158"/>
      <c r="C38" s="189" t="s">
        <v>150</v>
      </c>
      <c r="D38" s="162"/>
      <c r="E38" s="163">
        <v>4.4619999999999997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50"/>
      <c r="AA38" s="150"/>
      <c r="AB38" s="150"/>
      <c r="AC38" s="150"/>
      <c r="AD38" s="150"/>
      <c r="AE38" s="150"/>
      <c r="AF38" s="150"/>
      <c r="AG38" s="150" t="s">
        <v>117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3" x14ac:dyDescent="0.2">
      <c r="A39" s="157"/>
      <c r="B39" s="158"/>
      <c r="C39" s="189" t="s">
        <v>151</v>
      </c>
      <c r="D39" s="162"/>
      <c r="E39" s="163">
        <v>7.6269999999999998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50"/>
      <c r="AA39" s="150"/>
      <c r="AB39" s="150"/>
      <c r="AC39" s="150"/>
      <c r="AD39" s="150"/>
      <c r="AE39" s="150"/>
      <c r="AF39" s="150"/>
      <c r="AG39" s="150" t="s">
        <v>117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3" x14ac:dyDescent="0.2">
      <c r="A40" s="157"/>
      <c r="B40" s="158"/>
      <c r="C40" s="189" t="s">
        <v>152</v>
      </c>
      <c r="D40" s="162"/>
      <c r="E40" s="163">
        <v>6.298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117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3" x14ac:dyDescent="0.2">
      <c r="A41" s="157"/>
      <c r="B41" s="158"/>
      <c r="C41" s="189" t="s">
        <v>153</v>
      </c>
      <c r="D41" s="162"/>
      <c r="E41" s="163">
        <v>10.5343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50"/>
      <c r="AA41" s="150"/>
      <c r="AB41" s="150"/>
      <c r="AC41" s="150"/>
      <c r="AD41" s="150"/>
      <c r="AE41" s="150"/>
      <c r="AF41" s="150"/>
      <c r="AG41" s="150" t="s">
        <v>117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3" x14ac:dyDescent="0.2">
      <c r="A42" s="157"/>
      <c r="B42" s="158"/>
      <c r="C42" s="189" t="s">
        <v>154</v>
      </c>
      <c r="D42" s="162"/>
      <c r="E42" s="163">
        <v>6.3247999999999998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117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3" x14ac:dyDescent="0.2">
      <c r="A43" s="157"/>
      <c r="B43" s="158"/>
      <c r="C43" s="189" t="s">
        <v>155</v>
      </c>
      <c r="D43" s="162"/>
      <c r="E43" s="163">
        <v>5.31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117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3" x14ac:dyDescent="0.2">
      <c r="A44" s="157"/>
      <c r="B44" s="158"/>
      <c r="C44" s="189" t="s">
        <v>156</v>
      </c>
      <c r="D44" s="162"/>
      <c r="E44" s="163">
        <v>6.48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117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3" x14ac:dyDescent="0.2">
      <c r="A45" s="157"/>
      <c r="B45" s="158"/>
      <c r="C45" s="189" t="s">
        <v>157</v>
      </c>
      <c r="D45" s="162"/>
      <c r="E45" s="163">
        <v>6.5475000000000003</v>
      </c>
      <c r="F45" s="160"/>
      <c r="G45" s="160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50"/>
      <c r="AA45" s="150"/>
      <c r="AB45" s="150"/>
      <c r="AC45" s="150"/>
      <c r="AD45" s="150"/>
      <c r="AE45" s="150"/>
      <c r="AF45" s="150"/>
      <c r="AG45" s="150" t="s">
        <v>117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3" x14ac:dyDescent="0.2">
      <c r="A46" s="157"/>
      <c r="B46" s="158"/>
      <c r="C46" s="189" t="s">
        <v>158</v>
      </c>
      <c r="D46" s="162"/>
      <c r="E46" s="163">
        <v>6.3179999999999996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117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3" x14ac:dyDescent="0.2">
      <c r="A47" s="157"/>
      <c r="B47" s="158"/>
      <c r="C47" s="189" t="s">
        <v>159</v>
      </c>
      <c r="D47" s="162"/>
      <c r="E47" s="163">
        <v>6.0533999999999999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117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3" x14ac:dyDescent="0.2">
      <c r="A48" s="157"/>
      <c r="B48" s="158"/>
      <c r="C48" s="189" t="s">
        <v>160</v>
      </c>
      <c r="D48" s="162"/>
      <c r="E48" s="163">
        <v>6.2392500000000002</v>
      </c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50"/>
      <c r="AA48" s="150"/>
      <c r="AB48" s="150"/>
      <c r="AC48" s="150"/>
      <c r="AD48" s="150"/>
      <c r="AE48" s="150"/>
      <c r="AF48" s="150"/>
      <c r="AG48" s="150" t="s">
        <v>117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3" x14ac:dyDescent="0.2">
      <c r="A49" s="157"/>
      <c r="B49" s="158"/>
      <c r="C49" s="189" t="s">
        <v>161</v>
      </c>
      <c r="D49" s="162"/>
      <c r="E49" s="163">
        <v>6.4617000000000004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117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5">
        <v>6</v>
      </c>
      <c r="B50" s="176" t="s">
        <v>162</v>
      </c>
      <c r="C50" s="188" t="s">
        <v>163</v>
      </c>
      <c r="D50" s="177" t="s">
        <v>145</v>
      </c>
      <c r="E50" s="178">
        <v>27.99</v>
      </c>
      <c r="F50" s="179"/>
      <c r="G50" s="180">
        <f>ROUND(E50*F50,2)</f>
        <v>0</v>
      </c>
      <c r="H50" s="161"/>
      <c r="I50" s="160">
        <f>ROUND(E50*H50,2)</f>
        <v>0</v>
      </c>
      <c r="J50" s="161"/>
      <c r="K50" s="160">
        <f>ROUND(E50*J50,2)</f>
        <v>0</v>
      </c>
      <c r="L50" s="160">
        <v>12</v>
      </c>
      <c r="M50" s="160">
        <f>G50*(1+L50/100)</f>
        <v>0</v>
      </c>
      <c r="N50" s="159">
        <v>0</v>
      </c>
      <c r="O50" s="159">
        <f>ROUND(E50*N50,2)</f>
        <v>0</v>
      </c>
      <c r="P50" s="159">
        <v>5.5E-2</v>
      </c>
      <c r="Q50" s="159">
        <f>ROUND(E50*P50,2)</f>
        <v>1.54</v>
      </c>
      <c r="R50" s="160"/>
      <c r="S50" s="160" t="s">
        <v>112</v>
      </c>
      <c r="T50" s="160" t="s">
        <v>112</v>
      </c>
      <c r="U50" s="160">
        <v>0.42499999999999999</v>
      </c>
      <c r="V50" s="160">
        <f>ROUND(E50*U50,2)</f>
        <v>11.9</v>
      </c>
      <c r="W50" s="160"/>
      <c r="X50" s="160" t="s">
        <v>113</v>
      </c>
      <c r="Y50" s="160" t="s">
        <v>114</v>
      </c>
      <c r="Z50" s="150"/>
      <c r="AA50" s="150"/>
      <c r="AB50" s="150"/>
      <c r="AC50" s="150"/>
      <c r="AD50" s="150"/>
      <c r="AE50" s="150"/>
      <c r="AF50" s="150"/>
      <c r="AG50" s="150" t="s">
        <v>115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2" x14ac:dyDescent="0.2">
      <c r="A51" s="157"/>
      <c r="B51" s="158"/>
      <c r="C51" s="189" t="s">
        <v>164</v>
      </c>
      <c r="D51" s="162"/>
      <c r="E51" s="163">
        <v>27.99</v>
      </c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117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x14ac:dyDescent="0.2">
      <c r="A52" s="168" t="s">
        <v>107</v>
      </c>
      <c r="B52" s="169" t="s">
        <v>68</v>
      </c>
      <c r="C52" s="187" t="s">
        <v>69</v>
      </c>
      <c r="D52" s="170"/>
      <c r="E52" s="171"/>
      <c r="F52" s="172"/>
      <c r="G52" s="173">
        <f>SUMIF(AG53:AG53,"&lt;&gt;NOR",G53:G53)</f>
        <v>0</v>
      </c>
      <c r="H52" s="167"/>
      <c r="I52" s="167">
        <f>SUM(I53:I53)</f>
        <v>0</v>
      </c>
      <c r="J52" s="167"/>
      <c r="K52" s="167">
        <f>SUM(K53:K53)</f>
        <v>0</v>
      </c>
      <c r="L52" s="167"/>
      <c r="M52" s="167">
        <f>SUM(M53:M53)</f>
        <v>0</v>
      </c>
      <c r="N52" s="166"/>
      <c r="O52" s="166">
        <f>SUM(O53:O53)</f>
        <v>0</v>
      </c>
      <c r="P52" s="166"/>
      <c r="Q52" s="166">
        <f>SUM(Q53:Q53)</f>
        <v>0</v>
      </c>
      <c r="R52" s="167"/>
      <c r="S52" s="167"/>
      <c r="T52" s="167"/>
      <c r="U52" s="167"/>
      <c r="V52" s="167">
        <f>SUM(V53:V53)</f>
        <v>14.38</v>
      </c>
      <c r="W52" s="167"/>
      <c r="X52" s="167"/>
      <c r="Y52" s="167"/>
      <c r="AG52" t="s">
        <v>108</v>
      </c>
    </row>
    <row r="53" spans="1:60" outlineLevel="1" x14ac:dyDescent="0.2">
      <c r="A53" s="181">
        <v>7</v>
      </c>
      <c r="B53" s="182" t="s">
        <v>165</v>
      </c>
      <c r="C53" s="190" t="s">
        <v>166</v>
      </c>
      <c r="D53" s="183" t="s">
        <v>167</v>
      </c>
      <c r="E53" s="184">
        <v>7.5998200000000002</v>
      </c>
      <c r="F53" s="185"/>
      <c r="G53" s="186">
        <f>ROUND(E53*F53,2)</f>
        <v>0</v>
      </c>
      <c r="H53" s="161"/>
      <c r="I53" s="160">
        <f>ROUND(E53*H53,2)</f>
        <v>0</v>
      </c>
      <c r="J53" s="161"/>
      <c r="K53" s="160">
        <f>ROUND(E53*J53,2)</f>
        <v>0</v>
      </c>
      <c r="L53" s="160">
        <v>12</v>
      </c>
      <c r="M53" s="160">
        <f>G53*(1+L53/100)</f>
        <v>0</v>
      </c>
      <c r="N53" s="159">
        <v>0</v>
      </c>
      <c r="O53" s="159">
        <f>ROUND(E53*N53,2)</f>
        <v>0</v>
      </c>
      <c r="P53" s="159">
        <v>0</v>
      </c>
      <c r="Q53" s="159">
        <f>ROUND(E53*P53,2)</f>
        <v>0</v>
      </c>
      <c r="R53" s="160"/>
      <c r="S53" s="160" t="s">
        <v>112</v>
      </c>
      <c r="T53" s="160" t="s">
        <v>112</v>
      </c>
      <c r="U53" s="160">
        <v>1.8919999999999999</v>
      </c>
      <c r="V53" s="160">
        <f>ROUND(E53*U53,2)</f>
        <v>14.38</v>
      </c>
      <c r="W53" s="160"/>
      <c r="X53" s="160" t="s">
        <v>168</v>
      </c>
      <c r="Y53" s="160" t="s">
        <v>114</v>
      </c>
      <c r="Z53" s="150"/>
      <c r="AA53" s="150"/>
      <c r="AB53" s="150"/>
      <c r="AC53" s="150"/>
      <c r="AD53" s="150"/>
      <c r="AE53" s="150"/>
      <c r="AF53" s="150"/>
      <c r="AG53" s="150" t="s">
        <v>169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x14ac:dyDescent="0.2">
      <c r="A54" s="168" t="s">
        <v>107</v>
      </c>
      <c r="B54" s="169" t="s">
        <v>70</v>
      </c>
      <c r="C54" s="187" t="s">
        <v>71</v>
      </c>
      <c r="D54" s="170"/>
      <c r="E54" s="171"/>
      <c r="F54" s="172"/>
      <c r="G54" s="173">
        <f>SUMIF(AG55:AG61,"&lt;&gt;NOR",G55:G61)</f>
        <v>0</v>
      </c>
      <c r="H54" s="167"/>
      <c r="I54" s="167">
        <f>SUM(I55:I61)</f>
        <v>0</v>
      </c>
      <c r="J54" s="167"/>
      <c r="K54" s="167">
        <f>SUM(K55:K61)</f>
        <v>0</v>
      </c>
      <c r="L54" s="167"/>
      <c r="M54" s="167">
        <f>SUM(M55:M61)</f>
        <v>0</v>
      </c>
      <c r="N54" s="166"/>
      <c r="O54" s="166">
        <f>SUM(O55:O61)</f>
        <v>2.13</v>
      </c>
      <c r="P54" s="166"/>
      <c r="Q54" s="166">
        <f>SUM(Q55:Q61)</f>
        <v>0</v>
      </c>
      <c r="R54" s="167"/>
      <c r="S54" s="167"/>
      <c r="T54" s="167"/>
      <c r="U54" s="167"/>
      <c r="V54" s="167">
        <f>SUM(V55:V61)</f>
        <v>97.59</v>
      </c>
      <c r="W54" s="167"/>
      <c r="X54" s="167"/>
      <c r="Y54" s="167"/>
      <c r="AG54" t="s">
        <v>108</v>
      </c>
    </row>
    <row r="55" spans="1:60" ht="22.5" outlineLevel="1" x14ac:dyDescent="0.2">
      <c r="A55" s="181">
        <v>8</v>
      </c>
      <c r="B55" s="182" t="s">
        <v>170</v>
      </c>
      <c r="C55" s="190" t="s">
        <v>171</v>
      </c>
      <c r="D55" s="183" t="s">
        <v>135</v>
      </c>
      <c r="E55" s="184">
        <v>16</v>
      </c>
      <c r="F55" s="185"/>
      <c r="G55" s="186">
        <f t="shared" ref="G55:G61" si="0">ROUND(E55*F55,2)</f>
        <v>0</v>
      </c>
      <c r="H55" s="161"/>
      <c r="I55" s="160">
        <f t="shared" ref="I55:I61" si="1">ROUND(E55*H55,2)</f>
        <v>0</v>
      </c>
      <c r="J55" s="161"/>
      <c r="K55" s="160">
        <f t="shared" ref="K55:K61" si="2">ROUND(E55*J55,2)</f>
        <v>0</v>
      </c>
      <c r="L55" s="160">
        <v>12</v>
      </c>
      <c r="M55" s="160">
        <f t="shared" ref="M55:M61" si="3">G55*(1+L55/100)</f>
        <v>0</v>
      </c>
      <c r="N55" s="159">
        <v>8.0999999999999996E-4</v>
      </c>
      <c r="O55" s="159">
        <f t="shared" ref="O55:O61" si="4">ROUND(E55*N55,2)</f>
        <v>0.01</v>
      </c>
      <c r="P55" s="159">
        <v>0</v>
      </c>
      <c r="Q55" s="159">
        <f t="shared" ref="Q55:Q61" si="5">ROUND(E55*P55,2)</f>
        <v>0</v>
      </c>
      <c r="R55" s="160"/>
      <c r="S55" s="160" t="s">
        <v>112</v>
      </c>
      <c r="T55" s="160" t="s">
        <v>112</v>
      </c>
      <c r="U55" s="160">
        <v>5.25</v>
      </c>
      <c r="V55" s="160">
        <f t="shared" ref="V55:V61" si="6">ROUND(E55*U55,2)</f>
        <v>84</v>
      </c>
      <c r="W55" s="160"/>
      <c r="X55" s="160" t="s">
        <v>113</v>
      </c>
      <c r="Y55" s="160" t="s">
        <v>114</v>
      </c>
      <c r="Z55" s="150"/>
      <c r="AA55" s="150"/>
      <c r="AB55" s="150"/>
      <c r="AC55" s="150"/>
      <c r="AD55" s="150"/>
      <c r="AE55" s="150"/>
      <c r="AF55" s="150"/>
      <c r="AG55" s="150" t="s">
        <v>115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33.75" outlineLevel="1" x14ac:dyDescent="0.2">
      <c r="A56" s="181">
        <v>9</v>
      </c>
      <c r="B56" s="182" t="s">
        <v>172</v>
      </c>
      <c r="C56" s="190" t="s">
        <v>173</v>
      </c>
      <c r="D56" s="183" t="s">
        <v>135</v>
      </c>
      <c r="E56" s="184">
        <v>4</v>
      </c>
      <c r="F56" s="185"/>
      <c r="G56" s="186">
        <f t="shared" si="0"/>
        <v>0</v>
      </c>
      <c r="H56" s="161"/>
      <c r="I56" s="160">
        <f t="shared" si="1"/>
        <v>0</v>
      </c>
      <c r="J56" s="161"/>
      <c r="K56" s="160">
        <f t="shared" si="2"/>
        <v>0</v>
      </c>
      <c r="L56" s="160">
        <v>12</v>
      </c>
      <c r="M56" s="160">
        <f t="shared" si="3"/>
        <v>0</v>
      </c>
      <c r="N56" s="159">
        <v>0.112</v>
      </c>
      <c r="O56" s="159">
        <f t="shared" si="4"/>
        <v>0.45</v>
      </c>
      <c r="P56" s="159">
        <v>0</v>
      </c>
      <c r="Q56" s="159">
        <f t="shared" si="5"/>
        <v>0</v>
      </c>
      <c r="R56" s="160"/>
      <c r="S56" s="160" t="s">
        <v>174</v>
      </c>
      <c r="T56" s="160" t="s">
        <v>175</v>
      </c>
      <c r="U56" s="160">
        <v>0</v>
      </c>
      <c r="V56" s="160">
        <f t="shared" si="6"/>
        <v>0</v>
      </c>
      <c r="W56" s="160"/>
      <c r="X56" s="160" t="s">
        <v>176</v>
      </c>
      <c r="Y56" s="160" t="s">
        <v>114</v>
      </c>
      <c r="Z56" s="150"/>
      <c r="AA56" s="150"/>
      <c r="AB56" s="150"/>
      <c r="AC56" s="150"/>
      <c r="AD56" s="150"/>
      <c r="AE56" s="150"/>
      <c r="AF56" s="150"/>
      <c r="AG56" s="150" t="s">
        <v>177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ht="33.75" outlineLevel="1" x14ac:dyDescent="0.2">
      <c r="A57" s="181">
        <v>10</v>
      </c>
      <c r="B57" s="182" t="s">
        <v>178</v>
      </c>
      <c r="C57" s="190" t="s">
        <v>179</v>
      </c>
      <c r="D57" s="183" t="s">
        <v>135</v>
      </c>
      <c r="E57" s="184">
        <v>11</v>
      </c>
      <c r="F57" s="185"/>
      <c r="G57" s="186">
        <f t="shared" si="0"/>
        <v>0</v>
      </c>
      <c r="H57" s="161"/>
      <c r="I57" s="160">
        <f t="shared" si="1"/>
        <v>0</v>
      </c>
      <c r="J57" s="161"/>
      <c r="K57" s="160">
        <f t="shared" si="2"/>
        <v>0</v>
      </c>
      <c r="L57" s="160">
        <v>12</v>
      </c>
      <c r="M57" s="160">
        <f t="shared" si="3"/>
        <v>0</v>
      </c>
      <c r="N57" s="159">
        <v>0.128</v>
      </c>
      <c r="O57" s="159">
        <f t="shared" si="4"/>
        <v>1.41</v>
      </c>
      <c r="P57" s="159">
        <v>0</v>
      </c>
      <c r="Q57" s="159">
        <f t="shared" si="5"/>
        <v>0</v>
      </c>
      <c r="R57" s="160"/>
      <c r="S57" s="160" t="s">
        <v>174</v>
      </c>
      <c r="T57" s="160" t="s">
        <v>175</v>
      </c>
      <c r="U57" s="160">
        <v>0</v>
      </c>
      <c r="V57" s="160">
        <f t="shared" si="6"/>
        <v>0</v>
      </c>
      <c r="W57" s="160"/>
      <c r="X57" s="160" t="s">
        <v>176</v>
      </c>
      <c r="Y57" s="160" t="s">
        <v>114</v>
      </c>
      <c r="Z57" s="150"/>
      <c r="AA57" s="150"/>
      <c r="AB57" s="150"/>
      <c r="AC57" s="150"/>
      <c r="AD57" s="150"/>
      <c r="AE57" s="150"/>
      <c r="AF57" s="150"/>
      <c r="AG57" s="150" t="s">
        <v>177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33.75" outlineLevel="1" x14ac:dyDescent="0.2">
      <c r="A58" s="181">
        <v>11</v>
      </c>
      <c r="B58" s="182" t="s">
        <v>180</v>
      </c>
      <c r="C58" s="190" t="s">
        <v>181</v>
      </c>
      <c r="D58" s="183" t="s">
        <v>135</v>
      </c>
      <c r="E58" s="184">
        <v>1</v>
      </c>
      <c r="F58" s="185"/>
      <c r="G58" s="186">
        <f t="shared" si="0"/>
        <v>0</v>
      </c>
      <c r="H58" s="161"/>
      <c r="I58" s="160">
        <f t="shared" si="1"/>
        <v>0</v>
      </c>
      <c r="J58" s="161"/>
      <c r="K58" s="160">
        <f t="shared" si="2"/>
        <v>0</v>
      </c>
      <c r="L58" s="160">
        <v>12</v>
      </c>
      <c r="M58" s="160">
        <f t="shared" si="3"/>
        <v>0</v>
      </c>
      <c r="N58" s="159">
        <v>0.16600000000000001</v>
      </c>
      <c r="O58" s="159">
        <f t="shared" si="4"/>
        <v>0.17</v>
      </c>
      <c r="P58" s="159">
        <v>0</v>
      </c>
      <c r="Q58" s="159">
        <f t="shared" si="5"/>
        <v>0</v>
      </c>
      <c r="R58" s="160"/>
      <c r="S58" s="160" t="s">
        <v>174</v>
      </c>
      <c r="T58" s="160" t="s">
        <v>175</v>
      </c>
      <c r="U58" s="160">
        <v>0</v>
      </c>
      <c r="V58" s="160">
        <f t="shared" si="6"/>
        <v>0</v>
      </c>
      <c r="W58" s="160"/>
      <c r="X58" s="160" t="s">
        <v>176</v>
      </c>
      <c r="Y58" s="160" t="s">
        <v>114</v>
      </c>
      <c r="Z58" s="150"/>
      <c r="AA58" s="150"/>
      <c r="AB58" s="150"/>
      <c r="AC58" s="150"/>
      <c r="AD58" s="150"/>
      <c r="AE58" s="150"/>
      <c r="AF58" s="150"/>
      <c r="AG58" s="150" t="s">
        <v>177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81">
        <v>12</v>
      </c>
      <c r="B59" s="182" t="s">
        <v>182</v>
      </c>
      <c r="C59" s="190" t="s">
        <v>183</v>
      </c>
      <c r="D59" s="183" t="s">
        <v>135</v>
      </c>
      <c r="E59" s="184">
        <v>16</v>
      </c>
      <c r="F59" s="185"/>
      <c r="G59" s="186">
        <f t="shared" si="0"/>
        <v>0</v>
      </c>
      <c r="H59" s="161"/>
      <c r="I59" s="160">
        <f t="shared" si="1"/>
        <v>0</v>
      </c>
      <c r="J59" s="161"/>
      <c r="K59" s="160">
        <f t="shared" si="2"/>
        <v>0</v>
      </c>
      <c r="L59" s="160">
        <v>12</v>
      </c>
      <c r="M59" s="160">
        <f t="shared" si="3"/>
        <v>0</v>
      </c>
      <c r="N59" s="159">
        <v>1.0000000000000001E-5</v>
      </c>
      <c r="O59" s="159">
        <f t="shared" si="4"/>
        <v>0</v>
      </c>
      <c r="P59" s="159">
        <v>0</v>
      </c>
      <c r="Q59" s="159">
        <f t="shared" si="5"/>
        <v>0</v>
      </c>
      <c r="R59" s="160"/>
      <c r="S59" s="160" t="s">
        <v>174</v>
      </c>
      <c r="T59" s="160" t="s">
        <v>175</v>
      </c>
      <c r="U59" s="160">
        <v>0.45</v>
      </c>
      <c r="V59" s="160">
        <f t="shared" si="6"/>
        <v>7.2</v>
      </c>
      <c r="W59" s="160"/>
      <c r="X59" s="160" t="s">
        <v>113</v>
      </c>
      <c r="Y59" s="160" t="s">
        <v>114</v>
      </c>
      <c r="Z59" s="150"/>
      <c r="AA59" s="150"/>
      <c r="AB59" s="150"/>
      <c r="AC59" s="150"/>
      <c r="AD59" s="150"/>
      <c r="AE59" s="150"/>
      <c r="AF59" s="150"/>
      <c r="AG59" s="150" t="s">
        <v>115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ht="22.5" outlineLevel="1" x14ac:dyDescent="0.2">
      <c r="A60" s="181">
        <v>13</v>
      </c>
      <c r="B60" s="182" t="s">
        <v>184</v>
      </c>
      <c r="C60" s="190" t="s">
        <v>185</v>
      </c>
      <c r="D60" s="183" t="s">
        <v>135</v>
      </c>
      <c r="E60" s="184">
        <v>16</v>
      </c>
      <c r="F60" s="185"/>
      <c r="G60" s="186">
        <f t="shared" si="0"/>
        <v>0</v>
      </c>
      <c r="H60" s="161"/>
      <c r="I60" s="160">
        <f t="shared" si="1"/>
        <v>0</v>
      </c>
      <c r="J60" s="161"/>
      <c r="K60" s="160">
        <f t="shared" si="2"/>
        <v>0</v>
      </c>
      <c r="L60" s="160">
        <v>12</v>
      </c>
      <c r="M60" s="160">
        <f t="shared" si="3"/>
        <v>0</v>
      </c>
      <c r="N60" s="159">
        <v>5.5799999999999999E-3</v>
      </c>
      <c r="O60" s="159">
        <f t="shared" si="4"/>
        <v>0.09</v>
      </c>
      <c r="P60" s="159">
        <v>0</v>
      </c>
      <c r="Q60" s="159">
        <f t="shared" si="5"/>
        <v>0</v>
      </c>
      <c r="R60" s="160"/>
      <c r="S60" s="160" t="s">
        <v>174</v>
      </c>
      <c r="T60" s="160" t="s">
        <v>175</v>
      </c>
      <c r="U60" s="160">
        <v>0</v>
      </c>
      <c r="V60" s="160">
        <f t="shared" si="6"/>
        <v>0</v>
      </c>
      <c r="W60" s="160"/>
      <c r="X60" s="160" t="s">
        <v>176</v>
      </c>
      <c r="Y60" s="160" t="s">
        <v>114</v>
      </c>
      <c r="Z60" s="150"/>
      <c r="AA60" s="150"/>
      <c r="AB60" s="150"/>
      <c r="AC60" s="150"/>
      <c r="AD60" s="150"/>
      <c r="AE60" s="150"/>
      <c r="AF60" s="150"/>
      <c r="AG60" s="150" t="s">
        <v>177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81">
        <v>14</v>
      </c>
      <c r="B61" s="182" t="s">
        <v>186</v>
      </c>
      <c r="C61" s="190" t="s">
        <v>187</v>
      </c>
      <c r="D61" s="183" t="s">
        <v>167</v>
      </c>
      <c r="E61" s="184">
        <v>2.1244000000000001</v>
      </c>
      <c r="F61" s="185"/>
      <c r="G61" s="186">
        <f t="shared" si="0"/>
        <v>0</v>
      </c>
      <c r="H61" s="161"/>
      <c r="I61" s="160">
        <f t="shared" si="1"/>
        <v>0</v>
      </c>
      <c r="J61" s="161"/>
      <c r="K61" s="160">
        <f t="shared" si="2"/>
        <v>0</v>
      </c>
      <c r="L61" s="160">
        <v>12</v>
      </c>
      <c r="M61" s="160">
        <f t="shared" si="3"/>
        <v>0</v>
      </c>
      <c r="N61" s="159">
        <v>0</v>
      </c>
      <c r="O61" s="159">
        <f t="shared" si="4"/>
        <v>0</v>
      </c>
      <c r="P61" s="159">
        <v>0</v>
      </c>
      <c r="Q61" s="159">
        <f t="shared" si="5"/>
        <v>0</v>
      </c>
      <c r="R61" s="160"/>
      <c r="S61" s="160" t="s">
        <v>112</v>
      </c>
      <c r="T61" s="160" t="s">
        <v>112</v>
      </c>
      <c r="U61" s="160">
        <v>3.0059999999999998</v>
      </c>
      <c r="V61" s="160">
        <f t="shared" si="6"/>
        <v>6.39</v>
      </c>
      <c r="W61" s="160"/>
      <c r="X61" s="160" t="s">
        <v>168</v>
      </c>
      <c r="Y61" s="160" t="s">
        <v>114</v>
      </c>
      <c r="Z61" s="150"/>
      <c r="AA61" s="150"/>
      <c r="AB61" s="150"/>
      <c r="AC61" s="150"/>
      <c r="AD61" s="150"/>
      <c r="AE61" s="150"/>
      <c r="AF61" s="150"/>
      <c r="AG61" s="150" t="s">
        <v>169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x14ac:dyDescent="0.2">
      <c r="A62" s="168" t="s">
        <v>107</v>
      </c>
      <c r="B62" s="169" t="s">
        <v>72</v>
      </c>
      <c r="C62" s="187" t="s">
        <v>73</v>
      </c>
      <c r="D62" s="170"/>
      <c r="E62" s="171"/>
      <c r="F62" s="172"/>
      <c r="G62" s="173">
        <f>SUMIF(AG63:AG77,"&lt;&gt;NOR",G63:G77)</f>
        <v>0</v>
      </c>
      <c r="H62" s="167"/>
      <c r="I62" s="167">
        <f>SUM(I63:I77)</f>
        <v>0</v>
      </c>
      <c r="J62" s="167"/>
      <c r="K62" s="167">
        <f>SUM(K63:K77)</f>
        <v>0</v>
      </c>
      <c r="L62" s="167"/>
      <c r="M62" s="167">
        <f>SUM(M63:M77)</f>
        <v>0</v>
      </c>
      <c r="N62" s="166"/>
      <c r="O62" s="166">
        <f>SUM(O63:O77)</f>
        <v>0</v>
      </c>
      <c r="P62" s="166"/>
      <c r="Q62" s="166">
        <f>SUM(Q63:Q77)</f>
        <v>0.65</v>
      </c>
      <c r="R62" s="167"/>
      <c r="S62" s="167"/>
      <c r="T62" s="167"/>
      <c r="U62" s="167"/>
      <c r="V62" s="167">
        <f>SUM(V63:V77)</f>
        <v>13.07</v>
      </c>
      <c r="W62" s="167"/>
      <c r="X62" s="167"/>
      <c r="Y62" s="167"/>
      <c r="AG62" t="s">
        <v>108</v>
      </c>
    </row>
    <row r="63" spans="1:60" ht="12.75" customHeight="1" outlineLevel="1" x14ac:dyDescent="0.2">
      <c r="A63" s="175">
        <v>15</v>
      </c>
      <c r="B63" s="176" t="s">
        <v>188</v>
      </c>
      <c r="C63" s="188" t="s">
        <v>189</v>
      </c>
      <c r="D63" s="177" t="s">
        <v>145</v>
      </c>
      <c r="E63" s="178">
        <v>65.362520000000004</v>
      </c>
      <c r="F63" s="179"/>
      <c r="G63" s="180">
        <f>ROUND(E63*F63,2)</f>
        <v>0</v>
      </c>
      <c r="H63" s="161"/>
      <c r="I63" s="160">
        <f>ROUND(E63*H63,2)</f>
        <v>0</v>
      </c>
      <c r="J63" s="161"/>
      <c r="K63" s="160">
        <f>ROUND(E63*J63,2)</f>
        <v>0</v>
      </c>
      <c r="L63" s="160">
        <v>12</v>
      </c>
      <c r="M63" s="160">
        <f>G63*(1+L63/100)</f>
        <v>0</v>
      </c>
      <c r="N63" s="159">
        <v>0</v>
      </c>
      <c r="O63" s="159">
        <f>ROUND(E63*N63,2)</f>
        <v>0</v>
      </c>
      <c r="P63" s="159">
        <v>0.01</v>
      </c>
      <c r="Q63" s="159">
        <f>ROUND(E63*P63,2)</f>
        <v>0.65</v>
      </c>
      <c r="R63" s="160"/>
      <c r="S63" s="160" t="s">
        <v>112</v>
      </c>
      <c r="T63" s="160" t="s">
        <v>112</v>
      </c>
      <c r="U63" s="160">
        <v>0.2</v>
      </c>
      <c r="V63" s="160">
        <f>ROUND(E63*U63,2)</f>
        <v>13.07</v>
      </c>
      <c r="W63" s="160"/>
      <c r="X63" s="160" t="s">
        <v>113</v>
      </c>
      <c r="Y63" s="160" t="s">
        <v>114</v>
      </c>
      <c r="Z63" s="150"/>
      <c r="AA63" s="150"/>
      <c r="AB63" s="150"/>
      <c r="AC63" s="150"/>
      <c r="AD63" s="150"/>
      <c r="AE63" s="150"/>
      <c r="AF63" s="150"/>
      <c r="AG63" s="150" t="s">
        <v>115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2" x14ac:dyDescent="0.2">
      <c r="A64" s="157"/>
      <c r="B64" s="158"/>
      <c r="C64" s="189" t="s">
        <v>146</v>
      </c>
      <c r="D64" s="162"/>
      <c r="E64" s="163">
        <v>3.0472000000000001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50"/>
      <c r="AA64" s="150"/>
      <c r="AB64" s="150"/>
      <c r="AC64" s="150"/>
      <c r="AD64" s="150"/>
      <c r="AE64" s="150"/>
      <c r="AF64" s="150"/>
      <c r="AG64" s="150" t="s">
        <v>117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3" x14ac:dyDescent="0.2">
      <c r="A65" s="157"/>
      <c r="B65" s="158"/>
      <c r="C65" s="189" t="s">
        <v>150</v>
      </c>
      <c r="D65" s="162"/>
      <c r="E65" s="163">
        <v>4.4619999999999997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50"/>
      <c r="AA65" s="150"/>
      <c r="AB65" s="150"/>
      <c r="AC65" s="150"/>
      <c r="AD65" s="150"/>
      <c r="AE65" s="150"/>
      <c r="AF65" s="150"/>
      <c r="AG65" s="150" t="s">
        <v>117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3" x14ac:dyDescent="0.2">
      <c r="A66" s="157"/>
      <c r="B66" s="158"/>
      <c r="C66" s="189" t="s">
        <v>151</v>
      </c>
      <c r="D66" s="162"/>
      <c r="E66" s="163">
        <v>7.6269999999999998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50"/>
      <c r="AA66" s="150"/>
      <c r="AB66" s="150"/>
      <c r="AC66" s="150"/>
      <c r="AD66" s="150"/>
      <c r="AE66" s="150"/>
      <c r="AF66" s="150"/>
      <c r="AG66" s="150" t="s">
        <v>117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3" x14ac:dyDescent="0.2">
      <c r="A67" s="157"/>
      <c r="B67" s="158"/>
      <c r="C67" s="189" t="s">
        <v>152</v>
      </c>
      <c r="D67" s="162"/>
      <c r="E67" s="163">
        <v>6.298</v>
      </c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50"/>
      <c r="AA67" s="150"/>
      <c r="AB67" s="150"/>
      <c r="AC67" s="150"/>
      <c r="AD67" s="150"/>
      <c r="AE67" s="150"/>
      <c r="AF67" s="150"/>
      <c r="AG67" s="150" t="s">
        <v>117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3" x14ac:dyDescent="0.2">
      <c r="A68" s="157"/>
      <c r="B68" s="158"/>
      <c r="C68" s="189" t="s">
        <v>153</v>
      </c>
      <c r="D68" s="162"/>
      <c r="E68" s="163">
        <v>10.5343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117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3" x14ac:dyDescent="0.2">
      <c r="A69" s="157"/>
      <c r="B69" s="158"/>
      <c r="C69" s="189" t="s">
        <v>154</v>
      </c>
      <c r="D69" s="162"/>
      <c r="E69" s="163">
        <v>6.3247999999999998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117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3" x14ac:dyDescent="0.2">
      <c r="A70" s="157"/>
      <c r="B70" s="158"/>
      <c r="C70" s="189" t="s">
        <v>155</v>
      </c>
      <c r="D70" s="162"/>
      <c r="E70" s="163">
        <v>5.31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117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">
      <c r="A71" s="157"/>
      <c r="B71" s="158"/>
      <c r="C71" s="189" t="s">
        <v>156</v>
      </c>
      <c r="D71" s="162"/>
      <c r="E71" s="163">
        <v>6.48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117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3" x14ac:dyDescent="0.2">
      <c r="A72" s="157"/>
      <c r="B72" s="158"/>
      <c r="C72" s="189" t="s">
        <v>157</v>
      </c>
      <c r="D72" s="162"/>
      <c r="E72" s="163">
        <v>6.5475000000000003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50"/>
      <c r="AA72" s="150"/>
      <c r="AB72" s="150"/>
      <c r="AC72" s="150"/>
      <c r="AD72" s="150"/>
      <c r="AE72" s="150"/>
      <c r="AF72" s="150"/>
      <c r="AG72" s="150" t="s">
        <v>117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3" x14ac:dyDescent="0.2">
      <c r="A73" s="157"/>
      <c r="B73" s="158"/>
      <c r="C73" s="189" t="s">
        <v>158</v>
      </c>
      <c r="D73" s="162"/>
      <c r="E73" s="163">
        <v>6.3179999999999996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50"/>
      <c r="AA73" s="150"/>
      <c r="AB73" s="150"/>
      <c r="AC73" s="150"/>
      <c r="AD73" s="150"/>
      <c r="AE73" s="150"/>
      <c r="AF73" s="150"/>
      <c r="AG73" s="150" t="s">
        <v>117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3" x14ac:dyDescent="0.2">
      <c r="A74" s="157"/>
      <c r="B74" s="158"/>
      <c r="C74" s="189" t="s">
        <v>159</v>
      </c>
      <c r="D74" s="162"/>
      <c r="E74" s="163">
        <v>6.0533999999999999</v>
      </c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50"/>
      <c r="AA74" s="150"/>
      <c r="AB74" s="150"/>
      <c r="AC74" s="150"/>
      <c r="AD74" s="150"/>
      <c r="AE74" s="150"/>
      <c r="AF74" s="150"/>
      <c r="AG74" s="150" t="s">
        <v>117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3" x14ac:dyDescent="0.2">
      <c r="A75" s="157"/>
      <c r="B75" s="158"/>
      <c r="C75" s="189" t="s">
        <v>160</v>
      </c>
      <c r="D75" s="162"/>
      <c r="E75" s="163">
        <v>6.2392500000000002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50"/>
      <c r="AA75" s="150"/>
      <c r="AB75" s="150"/>
      <c r="AC75" s="150"/>
      <c r="AD75" s="150"/>
      <c r="AE75" s="150"/>
      <c r="AF75" s="150"/>
      <c r="AG75" s="150" t="s">
        <v>117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3" x14ac:dyDescent="0.2">
      <c r="A76" s="157"/>
      <c r="B76" s="158"/>
      <c r="C76" s="189" t="s">
        <v>161</v>
      </c>
      <c r="D76" s="162"/>
      <c r="E76" s="163">
        <v>6.4617000000000004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50"/>
      <c r="AA76" s="150"/>
      <c r="AB76" s="150"/>
      <c r="AC76" s="150"/>
      <c r="AD76" s="150"/>
      <c r="AE76" s="150"/>
      <c r="AF76" s="150"/>
      <c r="AG76" s="150" t="s">
        <v>117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3" x14ac:dyDescent="0.2">
      <c r="A77" s="157"/>
      <c r="B77" s="158"/>
      <c r="C77" s="191" t="s">
        <v>190</v>
      </c>
      <c r="D77" s="164"/>
      <c r="E77" s="165">
        <v>-16.340630000000001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50"/>
      <c r="AA77" s="150"/>
      <c r="AB77" s="150"/>
      <c r="AC77" s="150"/>
      <c r="AD77" s="150"/>
      <c r="AE77" s="150"/>
      <c r="AF77" s="150"/>
      <c r="AG77" s="150" t="s">
        <v>117</v>
      </c>
      <c r="AH77" s="150">
        <v>4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x14ac:dyDescent="0.2">
      <c r="A78" s="168" t="s">
        <v>107</v>
      </c>
      <c r="B78" s="169" t="s">
        <v>74</v>
      </c>
      <c r="C78" s="187" t="s">
        <v>75</v>
      </c>
      <c r="D78" s="170"/>
      <c r="E78" s="171"/>
      <c r="F78" s="172"/>
      <c r="G78" s="173">
        <f>SUMIF(AG79:AG87,"&lt;&gt;NOR",G79:G87)</f>
        <v>0</v>
      </c>
      <c r="H78" s="167"/>
      <c r="I78" s="167">
        <f>SUM(I79:I87)</f>
        <v>0</v>
      </c>
      <c r="J78" s="167"/>
      <c r="K78" s="167">
        <f>SUM(K79:K87)</f>
        <v>0</v>
      </c>
      <c r="L78" s="167"/>
      <c r="M78" s="167">
        <f>SUM(M79:M87)</f>
        <v>0</v>
      </c>
      <c r="N78" s="166"/>
      <c r="O78" s="166">
        <f>SUM(O79:O87)</f>
        <v>0.03</v>
      </c>
      <c r="P78" s="166"/>
      <c r="Q78" s="166">
        <f>SUM(Q79:Q87)</f>
        <v>0</v>
      </c>
      <c r="R78" s="167"/>
      <c r="S78" s="167"/>
      <c r="T78" s="167"/>
      <c r="U78" s="167"/>
      <c r="V78" s="167">
        <f>SUM(V79:V87)</f>
        <v>21.2</v>
      </c>
      <c r="W78" s="167"/>
      <c r="X78" s="167"/>
      <c r="Y78" s="167"/>
      <c r="AG78" t="s">
        <v>108</v>
      </c>
    </row>
    <row r="79" spans="1:60" outlineLevel="1" x14ac:dyDescent="0.2">
      <c r="A79" s="175">
        <v>16</v>
      </c>
      <c r="B79" s="176" t="s">
        <v>191</v>
      </c>
      <c r="C79" s="188" t="s">
        <v>192</v>
      </c>
      <c r="D79" s="177" t="s">
        <v>139</v>
      </c>
      <c r="E79" s="178">
        <v>80</v>
      </c>
      <c r="F79" s="179"/>
      <c r="G79" s="180">
        <f>ROUND(E79*F79,2)</f>
        <v>0</v>
      </c>
      <c r="H79" s="161"/>
      <c r="I79" s="160">
        <f>ROUND(E79*H79,2)</f>
        <v>0</v>
      </c>
      <c r="J79" s="161"/>
      <c r="K79" s="160">
        <f>ROUND(E79*J79,2)</f>
        <v>0</v>
      </c>
      <c r="L79" s="160">
        <v>12</v>
      </c>
      <c r="M79" s="160">
        <f>G79*(1+L79/100)</f>
        <v>0</v>
      </c>
      <c r="N79" s="159">
        <v>0</v>
      </c>
      <c r="O79" s="159">
        <f>ROUND(E79*N79,2)</f>
        <v>0</v>
      </c>
      <c r="P79" s="159">
        <v>0</v>
      </c>
      <c r="Q79" s="159">
        <f>ROUND(E79*P79,2)</f>
        <v>0</v>
      </c>
      <c r="R79" s="160"/>
      <c r="S79" s="160" t="s">
        <v>112</v>
      </c>
      <c r="T79" s="160" t="s">
        <v>112</v>
      </c>
      <c r="U79" s="160">
        <v>0.17</v>
      </c>
      <c r="V79" s="160">
        <f>ROUND(E79*U79,2)</f>
        <v>13.6</v>
      </c>
      <c r="W79" s="160"/>
      <c r="X79" s="160" t="s">
        <v>113</v>
      </c>
      <c r="Y79" s="160" t="s">
        <v>114</v>
      </c>
      <c r="Z79" s="150"/>
      <c r="AA79" s="150"/>
      <c r="AB79" s="150"/>
      <c r="AC79" s="150"/>
      <c r="AD79" s="150"/>
      <c r="AE79" s="150"/>
      <c r="AF79" s="150"/>
      <c r="AG79" s="150" t="s">
        <v>115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2" x14ac:dyDescent="0.2">
      <c r="A80" s="157"/>
      <c r="B80" s="158"/>
      <c r="C80" s="189" t="s">
        <v>193</v>
      </c>
      <c r="D80" s="162"/>
      <c r="E80" s="163">
        <v>80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117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75">
        <v>17</v>
      </c>
      <c r="B81" s="176" t="s">
        <v>194</v>
      </c>
      <c r="C81" s="188" t="s">
        <v>195</v>
      </c>
      <c r="D81" s="177" t="s">
        <v>139</v>
      </c>
      <c r="E81" s="178">
        <v>96</v>
      </c>
      <c r="F81" s="179"/>
      <c r="G81" s="180">
        <f>ROUND(E81*F81,2)</f>
        <v>0</v>
      </c>
      <c r="H81" s="161"/>
      <c r="I81" s="160">
        <f>ROUND(E81*H81,2)</f>
        <v>0</v>
      </c>
      <c r="J81" s="161"/>
      <c r="K81" s="160">
        <f>ROUND(E81*J81,2)</f>
        <v>0</v>
      </c>
      <c r="L81" s="160">
        <v>12</v>
      </c>
      <c r="M81" s="160">
        <f>G81*(1+L81/100)</f>
        <v>0</v>
      </c>
      <c r="N81" s="159">
        <v>1.4999999999999999E-4</v>
      </c>
      <c r="O81" s="159">
        <f>ROUND(E81*N81,2)</f>
        <v>0.01</v>
      </c>
      <c r="P81" s="159">
        <v>0</v>
      </c>
      <c r="Q81" s="159">
        <f>ROUND(E81*P81,2)</f>
        <v>0</v>
      </c>
      <c r="R81" s="160" t="s">
        <v>196</v>
      </c>
      <c r="S81" s="160" t="s">
        <v>112</v>
      </c>
      <c r="T81" s="160" t="s">
        <v>112</v>
      </c>
      <c r="U81" s="160">
        <v>0</v>
      </c>
      <c r="V81" s="160">
        <f>ROUND(E81*U81,2)</f>
        <v>0</v>
      </c>
      <c r="W81" s="160"/>
      <c r="X81" s="160" t="s">
        <v>176</v>
      </c>
      <c r="Y81" s="160" t="s">
        <v>114</v>
      </c>
      <c r="Z81" s="150"/>
      <c r="AA81" s="150"/>
      <c r="AB81" s="150"/>
      <c r="AC81" s="150"/>
      <c r="AD81" s="150"/>
      <c r="AE81" s="150"/>
      <c r="AF81" s="150"/>
      <c r="AG81" s="150" t="s">
        <v>177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2" x14ac:dyDescent="0.2">
      <c r="A82" s="157"/>
      <c r="B82" s="158"/>
      <c r="C82" s="189" t="s">
        <v>197</v>
      </c>
      <c r="D82" s="162"/>
      <c r="E82" s="163">
        <v>96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117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75">
        <v>18</v>
      </c>
      <c r="B83" s="176" t="s">
        <v>198</v>
      </c>
      <c r="C83" s="188" t="s">
        <v>199</v>
      </c>
      <c r="D83" s="177" t="s">
        <v>139</v>
      </c>
      <c r="E83" s="178">
        <v>80</v>
      </c>
      <c r="F83" s="179"/>
      <c r="G83" s="180">
        <f>ROUND(E83*F83,2)</f>
        <v>0</v>
      </c>
      <c r="H83" s="161"/>
      <c r="I83" s="160">
        <f>ROUND(E83*H83,2)</f>
        <v>0</v>
      </c>
      <c r="J83" s="161"/>
      <c r="K83" s="160">
        <f>ROUND(E83*J83,2)</f>
        <v>0</v>
      </c>
      <c r="L83" s="160">
        <v>12</v>
      </c>
      <c r="M83" s="160">
        <f>G83*(1+L83/100)</f>
        <v>0</v>
      </c>
      <c r="N83" s="159">
        <v>0</v>
      </c>
      <c r="O83" s="159">
        <f>ROUND(E83*N83,2)</f>
        <v>0</v>
      </c>
      <c r="P83" s="159">
        <v>0</v>
      </c>
      <c r="Q83" s="159">
        <f>ROUND(E83*P83,2)</f>
        <v>0</v>
      </c>
      <c r="R83" s="160"/>
      <c r="S83" s="160" t="s">
        <v>112</v>
      </c>
      <c r="T83" s="160" t="s">
        <v>112</v>
      </c>
      <c r="U83" s="160">
        <v>9.5000000000000001E-2</v>
      </c>
      <c r="V83" s="160">
        <f>ROUND(E83*U83,2)</f>
        <v>7.6</v>
      </c>
      <c r="W83" s="160"/>
      <c r="X83" s="160" t="s">
        <v>113</v>
      </c>
      <c r="Y83" s="160" t="s">
        <v>114</v>
      </c>
      <c r="Z83" s="150"/>
      <c r="AA83" s="150"/>
      <c r="AB83" s="150"/>
      <c r="AC83" s="150"/>
      <c r="AD83" s="150"/>
      <c r="AE83" s="150"/>
      <c r="AF83" s="150"/>
      <c r="AG83" s="150" t="s">
        <v>115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2" x14ac:dyDescent="0.2">
      <c r="A84" s="157"/>
      <c r="B84" s="158"/>
      <c r="C84" s="189" t="s">
        <v>193</v>
      </c>
      <c r="D84" s="162"/>
      <c r="E84" s="163">
        <v>80</v>
      </c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50"/>
      <c r="AA84" s="150"/>
      <c r="AB84" s="150"/>
      <c r="AC84" s="150"/>
      <c r="AD84" s="150"/>
      <c r="AE84" s="150"/>
      <c r="AF84" s="150"/>
      <c r="AG84" s="150" t="s">
        <v>117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75">
        <v>19</v>
      </c>
      <c r="B85" s="176" t="s">
        <v>200</v>
      </c>
      <c r="C85" s="188" t="s">
        <v>201</v>
      </c>
      <c r="D85" s="177" t="s">
        <v>139</v>
      </c>
      <c r="E85" s="178">
        <v>96</v>
      </c>
      <c r="F85" s="179"/>
      <c r="G85" s="180">
        <f>ROUND(E85*F85,2)</f>
        <v>0</v>
      </c>
      <c r="H85" s="161"/>
      <c r="I85" s="160">
        <f>ROUND(E85*H85,2)</f>
        <v>0</v>
      </c>
      <c r="J85" s="161"/>
      <c r="K85" s="160">
        <f>ROUND(E85*J85,2)</f>
        <v>0</v>
      </c>
      <c r="L85" s="160">
        <v>12</v>
      </c>
      <c r="M85" s="160">
        <f>G85*(1+L85/100)</f>
        <v>0</v>
      </c>
      <c r="N85" s="159">
        <v>1.9000000000000001E-4</v>
      </c>
      <c r="O85" s="159">
        <f>ROUND(E85*N85,2)</f>
        <v>0.02</v>
      </c>
      <c r="P85" s="159">
        <v>0</v>
      </c>
      <c r="Q85" s="159">
        <f>ROUND(E85*P85,2)</f>
        <v>0</v>
      </c>
      <c r="R85" s="160" t="s">
        <v>196</v>
      </c>
      <c r="S85" s="160" t="s">
        <v>112</v>
      </c>
      <c r="T85" s="160" t="s">
        <v>112</v>
      </c>
      <c r="U85" s="160">
        <v>0</v>
      </c>
      <c r="V85" s="160">
        <f>ROUND(E85*U85,2)</f>
        <v>0</v>
      </c>
      <c r="W85" s="160"/>
      <c r="X85" s="160" t="s">
        <v>176</v>
      </c>
      <c r="Y85" s="160" t="s">
        <v>114</v>
      </c>
      <c r="Z85" s="150"/>
      <c r="AA85" s="150"/>
      <c r="AB85" s="150"/>
      <c r="AC85" s="150"/>
      <c r="AD85" s="150"/>
      <c r="AE85" s="150"/>
      <c r="AF85" s="150"/>
      <c r="AG85" s="150" t="s">
        <v>177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2" x14ac:dyDescent="0.2">
      <c r="A86" s="157"/>
      <c r="B86" s="158"/>
      <c r="C86" s="189" t="s">
        <v>197</v>
      </c>
      <c r="D86" s="162"/>
      <c r="E86" s="163">
        <v>96</v>
      </c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50"/>
      <c r="AA86" s="150"/>
      <c r="AB86" s="150"/>
      <c r="AC86" s="150"/>
      <c r="AD86" s="150"/>
      <c r="AE86" s="150"/>
      <c r="AF86" s="150"/>
      <c r="AG86" s="150" t="s">
        <v>117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81">
        <v>20</v>
      </c>
      <c r="B87" s="182" t="s">
        <v>202</v>
      </c>
      <c r="C87" s="190" t="s">
        <v>203</v>
      </c>
      <c r="D87" s="183" t="s">
        <v>204</v>
      </c>
      <c r="E87" s="184">
        <v>1</v>
      </c>
      <c r="F87" s="185"/>
      <c r="G87" s="186">
        <f>ROUND(E87*F87,2)</f>
        <v>0</v>
      </c>
      <c r="H87" s="161"/>
      <c r="I87" s="160">
        <f>ROUND(E87*H87,2)</f>
        <v>0</v>
      </c>
      <c r="J87" s="161"/>
      <c r="K87" s="160">
        <f>ROUND(E87*J87,2)</f>
        <v>0</v>
      </c>
      <c r="L87" s="160">
        <v>12</v>
      </c>
      <c r="M87" s="160">
        <f>G87*(1+L87/100)</f>
        <v>0</v>
      </c>
      <c r="N87" s="159">
        <v>0</v>
      </c>
      <c r="O87" s="159">
        <f>ROUND(E87*N87,2)</f>
        <v>0</v>
      </c>
      <c r="P87" s="159">
        <v>0</v>
      </c>
      <c r="Q87" s="159">
        <f>ROUND(E87*P87,2)</f>
        <v>0</v>
      </c>
      <c r="R87" s="160"/>
      <c r="S87" s="160" t="s">
        <v>174</v>
      </c>
      <c r="T87" s="160" t="s">
        <v>175</v>
      </c>
      <c r="U87" s="160">
        <v>0</v>
      </c>
      <c r="V87" s="160">
        <f>ROUND(E87*U87,2)</f>
        <v>0</v>
      </c>
      <c r="W87" s="160"/>
      <c r="X87" s="160" t="s">
        <v>113</v>
      </c>
      <c r="Y87" s="160" t="s">
        <v>114</v>
      </c>
      <c r="Z87" s="150"/>
      <c r="AA87" s="150"/>
      <c r="AB87" s="150"/>
      <c r="AC87" s="150"/>
      <c r="AD87" s="150"/>
      <c r="AE87" s="150"/>
      <c r="AF87" s="150"/>
      <c r="AG87" s="150" t="s">
        <v>115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x14ac:dyDescent="0.2">
      <c r="A88" s="168" t="s">
        <v>107</v>
      </c>
      <c r="B88" s="169" t="s">
        <v>76</v>
      </c>
      <c r="C88" s="187" t="s">
        <v>77</v>
      </c>
      <c r="D88" s="170"/>
      <c r="E88" s="171"/>
      <c r="F88" s="172"/>
      <c r="G88" s="173">
        <f>SUMIF(AG89:AG96,"&lt;&gt;NOR",G89:G96)</f>
        <v>0</v>
      </c>
      <c r="H88" s="167"/>
      <c r="I88" s="167">
        <f>SUM(I89:I96)</f>
        <v>0</v>
      </c>
      <c r="J88" s="167"/>
      <c r="K88" s="167">
        <f>SUM(K89:K96)</f>
        <v>0</v>
      </c>
      <c r="L88" s="167"/>
      <c r="M88" s="167">
        <f>SUM(M89:M96)</f>
        <v>0</v>
      </c>
      <c r="N88" s="166"/>
      <c r="O88" s="166">
        <f>SUM(O89:O96)</f>
        <v>0</v>
      </c>
      <c r="P88" s="166"/>
      <c r="Q88" s="166">
        <f>SUM(Q89:Q96)</f>
        <v>0</v>
      </c>
      <c r="R88" s="167"/>
      <c r="S88" s="167"/>
      <c r="T88" s="167"/>
      <c r="U88" s="167"/>
      <c r="V88" s="167">
        <f>SUM(V89:V96)</f>
        <v>14.120000000000001</v>
      </c>
      <c r="W88" s="167"/>
      <c r="X88" s="167"/>
      <c r="Y88" s="167"/>
      <c r="AG88" t="s">
        <v>108</v>
      </c>
    </row>
    <row r="89" spans="1:60" outlineLevel="1" x14ac:dyDescent="0.2">
      <c r="A89" s="181">
        <v>21</v>
      </c>
      <c r="B89" s="182" t="s">
        <v>205</v>
      </c>
      <c r="C89" s="190" t="s">
        <v>206</v>
      </c>
      <c r="D89" s="183" t="s">
        <v>167</v>
      </c>
      <c r="E89" s="184">
        <v>5.1126899999999997</v>
      </c>
      <c r="F89" s="185"/>
      <c r="G89" s="186">
        <f t="shared" ref="G89:G96" si="7">ROUND(E89*F89,2)</f>
        <v>0</v>
      </c>
      <c r="H89" s="161"/>
      <c r="I89" s="160">
        <f t="shared" ref="I89:I96" si="8">ROUND(E89*H89,2)</f>
        <v>0</v>
      </c>
      <c r="J89" s="161"/>
      <c r="K89" s="160">
        <f t="shared" ref="K89:K96" si="9">ROUND(E89*J89,2)</f>
        <v>0</v>
      </c>
      <c r="L89" s="160">
        <v>12</v>
      </c>
      <c r="M89" s="160">
        <f t="shared" ref="M89:M96" si="10">G89*(1+L89/100)</f>
        <v>0</v>
      </c>
      <c r="N89" s="159">
        <v>0</v>
      </c>
      <c r="O89" s="159">
        <f t="shared" ref="O89:O96" si="11">ROUND(E89*N89,2)</f>
        <v>0</v>
      </c>
      <c r="P89" s="159">
        <v>0</v>
      </c>
      <c r="Q89" s="159">
        <f t="shared" ref="Q89:Q96" si="12">ROUND(E89*P89,2)</f>
        <v>0</v>
      </c>
      <c r="R89" s="160"/>
      <c r="S89" s="160" t="s">
        <v>112</v>
      </c>
      <c r="T89" s="160" t="s">
        <v>112</v>
      </c>
      <c r="U89" s="160">
        <v>0.94199999999999995</v>
      </c>
      <c r="V89" s="160">
        <f t="shared" ref="V89:V96" si="13">ROUND(E89*U89,2)</f>
        <v>4.82</v>
      </c>
      <c r="W89" s="160"/>
      <c r="X89" s="160" t="s">
        <v>207</v>
      </c>
      <c r="Y89" s="160" t="s">
        <v>114</v>
      </c>
      <c r="Z89" s="150"/>
      <c r="AA89" s="150"/>
      <c r="AB89" s="150"/>
      <c r="AC89" s="150"/>
      <c r="AD89" s="150"/>
      <c r="AE89" s="150"/>
      <c r="AF89" s="150"/>
      <c r="AG89" s="150" t="s">
        <v>208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81">
        <v>22</v>
      </c>
      <c r="B90" s="182" t="s">
        <v>209</v>
      </c>
      <c r="C90" s="190" t="s">
        <v>210</v>
      </c>
      <c r="D90" s="183" t="s">
        <v>167</v>
      </c>
      <c r="E90" s="184">
        <v>51.12688</v>
      </c>
      <c r="F90" s="185"/>
      <c r="G90" s="186">
        <f t="shared" si="7"/>
        <v>0</v>
      </c>
      <c r="H90" s="161"/>
      <c r="I90" s="160">
        <f t="shared" si="8"/>
        <v>0</v>
      </c>
      <c r="J90" s="161"/>
      <c r="K90" s="160">
        <f t="shared" si="9"/>
        <v>0</v>
      </c>
      <c r="L90" s="160">
        <v>12</v>
      </c>
      <c r="M90" s="160">
        <f t="shared" si="10"/>
        <v>0</v>
      </c>
      <c r="N90" s="159">
        <v>0</v>
      </c>
      <c r="O90" s="159">
        <f t="shared" si="11"/>
        <v>0</v>
      </c>
      <c r="P90" s="159">
        <v>0</v>
      </c>
      <c r="Q90" s="159">
        <f t="shared" si="12"/>
        <v>0</v>
      </c>
      <c r="R90" s="160"/>
      <c r="S90" s="160" t="s">
        <v>112</v>
      </c>
      <c r="T90" s="160" t="s">
        <v>112</v>
      </c>
      <c r="U90" s="160">
        <v>0.105</v>
      </c>
      <c r="V90" s="160">
        <f t="shared" si="13"/>
        <v>5.37</v>
      </c>
      <c r="W90" s="160"/>
      <c r="X90" s="160" t="s">
        <v>207</v>
      </c>
      <c r="Y90" s="160" t="s">
        <v>114</v>
      </c>
      <c r="Z90" s="150"/>
      <c r="AA90" s="150"/>
      <c r="AB90" s="150"/>
      <c r="AC90" s="150"/>
      <c r="AD90" s="150"/>
      <c r="AE90" s="150"/>
      <c r="AF90" s="150"/>
      <c r="AG90" s="150" t="s">
        <v>208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81">
        <v>23</v>
      </c>
      <c r="B91" s="182" t="s">
        <v>211</v>
      </c>
      <c r="C91" s="190" t="s">
        <v>212</v>
      </c>
      <c r="D91" s="183" t="s">
        <v>167</v>
      </c>
      <c r="E91" s="184">
        <v>5.1126899999999997</v>
      </c>
      <c r="F91" s="185"/>
      <c r="G91" s="186">
        <f t="shared" si="7"/>
        <v>0</v>
      </c>
      <c r="H91" s="161"/>
      <c r="I91" s="160">
        <f t="shared" si="8"/>
        <v>0</v>
      </c>
      <c r="J91" s="161"/>
      <c r="K91" s="160">
        <f t="shared" si="9"/>
        <v>0</v>
      </c>
      <c r="L91" s="160">
        <v>12</v>
      </c>
      <c r="M91" s="160">
        <f t="shared" si="10"/>
        <v>0</v>
      </c>
      <c r="N91" s="159">
        <v>0</v>
      </c>
      <c r="O91" s="159">
        <f t="shared" si="11"/>
        <v>0</v>
      </c>
      <c r="P91" s="159">
        <v>0</v>
      </c>
      <c r="Q91" s="159">
        <f t="shared" si="12"/>
        <v>0</v>
      </c>
      <c r="R91" s="160"/>
      <c r="S91" s="160" t="s">
        <v>112</v>
      </c>
      <c r="T91" s="160" t="s">
        <v>112</v>
      </c>
      <c r="U91" s="160">
        <v>0.27700000000000002</v>
      </c>
      <c r="V91" s="160">
        <f t="shared" si="13"/>
        <v>1.42</v>
      </c>
      <c r="W91" s="160"/>
      <c r="X91" s="160" t="s">
        <v>207</v>
      </c>
      <c r="Y91" s="160" t="s">
        <v>114</v>
      </c>
      <c r="Z91" s="150"/>
      <c r="AA91" s="150"/>
      <c r="AB91" s="150"/>
      <c r="AC91" s="150"/>
      <c r="AD91" s="150"/>
      <c r="AE91" s="150"/>
      <c r="AF91" s="150"/>
      <c r="AG91" s="150" t="s">
        <v>208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81">
        <v>24</v>
      </c>
      <c r="B92" s="182" t="s">
        <v>213</v>
      </c>
      <c r="C92" s="190" t="s">
        <v>214</v>
      </c>
      <c r="D92" s="183" t="s">
        <v>167</v>
      </c>
      <c r="E92" s="184">
        <v>5.1126899999999997</v>
      </c>
      <c r="F92" s="185"/>
      <c r="G92" s="186">
        <f t="shared" si="7"/>
        <v>0</v>
      </c>
      <c r="H92" s="161"/>
      <c r="I92" s="160">
        <f t="shared" si="8"/>
        <v>0</v>
      </c>
      <c r="J92" s="161"/>
      <c r="K92" s="160">
        <f t="shared" si="9"/>
        <v>0</v>
      </c>
      <c r="L92" s="160">
        <v>12</v>
      </c>
      <c r="M92" s="160">
        <f t="shared" si="10"/>
        <v>0</v>
      </c>
      <c r="N92" s="159">
        <v>0</v>
      </c>
      <c r="O92" s="159">
        <f t="shared" si="11"/>
        <v>0</v>
      </c>
      <c r="P92" s="159">
        <v>0</v>
      </c>
      <c r="Q92" s="159">
        <f t="shared" si="12"/>
        <v>0</v>
      </c>
      <c r="R92" s="160"/>
      <c r="S92" s="160" t="s">
        <v>112</v>
      </c>
      <c r="T92" s="160" t="s">
        <v>112</v>
      </c>
      <c r="U92" s="160">
        <v>0.49</v>
      </c>
      <c r="V92" s="160">
        <f t="shared" si="13"/>
        <v>2.5099999999999998</v>
      </c>
      <c r="W92" s="160"/>
      <c r="X92" s="160" t="s">
        <v>207</v>
      </c>
      <c r="Y92" s="160" t="s">
        <v>114</v>
      </c>
      <c r="Z92" s="150"/>
      <c r="AA92" s="150"/>
      <c r="AB92" s="150"/>
      <c r="AC92" s="150"/>
      <c r="AD92" s="150"/>
      <c r="AE92" s="150"/>
      <c r="AF92" s="150"/>
      <c r="AG92" s="150" t="s">
        <v>208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81">
        <v>25</v>
      </c>
      <c r="B93" s="182" t="s">
        <v>215</v>
      </c>
      <c r="C93" s="190" t="s">
        <v>216</v>
      </c>
      <c r="D93" s="183" t="s">
        <v>167</v>
      </c>
      <c r="E93" s="184">
        <v>5.1126899999999997</v>
      </c>
      <c r="F93" s="185"/>
      <c r="G93" s="186">
        <f t="shared" si="7"/>
        <v>0</v>
      </c>
      <c r="H93" s="161"/>
      <c r="I93" s="160">
        <f t="shared" si="8"/>
        <v>0</v>
      </c>
      <c r="J93" s="161"/>
      <c r="K93" s="160">
        <f t="shared" si="9"/>
        <v>0</v>
      </c>
      <c r="L93" s="160">
        <v>12</v>
      </c>
      <c r="M93" s="160">
        <f t="shared" si="10"/>
        <v>0</v>
      </c>
      <c r="N93" s="159">
        <v>0</v>
      </c>
      <c r="O93" s="159">
        <f t="shared" si="11"/>
        <v>0</v>
      </c>
      <c r="P93" s="159">
        <v>0</v>
      </c>
      <c r="Q93" s="159">
        <f t="shared" si="12"/>
        <v>0</v>
      </c>
      <c r="R93" s="160"/>
      <c r="S93" s="160" t="s">
        <v>112</v>
      </c>
      <c r="T93" s="160" t="s">
        <v>112</v>
      </c>
      <c r="U93" s="160">
        <v>0</v>
      </c>
      <c r="V93" s="160">
        <f t="shared" si="13"/>
        <v>0</v>
      </c>
      <c r="W93" s="160"/>
      <c r="X93" s="160" t="s">
        <v>207</v>
      </c>
      <c r="Y93" s="160" t="s">
        <v>114</v>
      </c>
      <c r="Z93" s="150"/>
      <c r="AA93" s="150"/>
      <c r="AB93" s="150"/>
      <c r="AC93" s="150"/>
      <c r="AD93" s="150"/>
      <c r="AE93" s="150"/>
      <c r="AF93" s="150"/>
      <c r="AG93" s="150" t="s">
        <v>208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22.5" outlineLevel="1" x14ac:dyDescent="0.2">
      <c r="A94" s="181">
        <v>26</v>
      </c>
      <c r="B94" s="182" t="s">
        <v>217</v>
      </c>
      <c r="C94" s="190" t="s">
        <v>218</v>
      </c>
      <c r="D94" s="183" t="s">
        <v>167</v>
      </c>
      <c r="E94" s="184">
        <v>3.7390599999999998</v>
      </c>
      <c r="F94" s="185"/>
      <c r="G94" s="186">
        <f t="shared" si="7"/>
        <v>0</v>
      </c>
      <c r="H94" s="161"/>
      <c r="I94" s="160">
        <f t="shared" si="8"/>
        <v>0</v>
      </c>
      <c r="J94" s="161"/>
      <c r="K94" s="160">
        <f t="shared" si="9"/>
        <v>0</v>
      </c>
      <c r="L94" s="160">
        <v>12</v>
      </c>
      <c r="M94" s="160">
        <f t="shared" si="10"/>
        <v>0</v>
      </c>
      <c r="N94" s="159">
        <v>0</v>
      </c>
      <c r="O94" s="159">
        <f t="shared" si="11"/>
        <v>0</v>
      </c>
      <c r="P94" s="159">
        <v>0</v>
      </c>
      <c r="Q94" s="159">
        <f t="shared" si="12"/>
        <v>0</v>
      </c>
      <c r="R94" s="160"/>
      <c r="S94" s="160" t="s">
        <v>112</v>
      </c>
      <c r="T94" s="160" t="s">
        <v>112</v>
      </c>
      <c r="U94" s="160">
        <v>0</v>
      </c>
      <c r="V94" s="160">
        <f t="shared" si="13"/>
        <v>0</v>
      </c>
      <c r="W94" s="160"/>
      <c r="X94" s="160" t="s">
        <v>113</v>
      </c>
      <c r="Y94" s="160" t="s">
        <v>114</v>
      </c>
      <c r="Z94" s="150"/>
      <c r="AA94" s="150"/>
      <c r="AB94" s="150"/>
      <c r="AC94" s="150"/>
      <c r="AD94" s="150"/>
      <c r="AE94" s="150"/>
      <c r="AF94" s="150"/>
      <c r="AG94" s="150" t="s">
        <v>115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ht="22.5" outlineLevel="1" x14ac:dyDescent="0.2">
      <c r="A95" s="181">
        <v>27</v>
      </c>
      <c r="B95" s="182" t="s">
        <v>219</v>
      </c>
      <c r="C95" s="190" t="s">
        <v>220</v>
      </c>
      <c r="D95" s="183" t="s">
        <v>167</v>
      </c>
      <c r="E95" s="184">
        <v>0.65363000000000004</v>
      </c>
      <c r="F95" s="185"/>
      <c r="G95" s="186">
        <f t="shared" si="7"/>
        <v>0</v>
      </c>
      <c r="H95" s="161"/>
      <c r="I95" s="160">
        <f t="shared" si="8"/>
        <v>0</v>
      </c>
      <c r="J95" s="161"/>
      <c r="K95" s="160">
        <f t="shared" si="9"/>
        <v>0</v>
      </c>
      <c r="L95" s="160">
        <v>12</v>
      </c>
      <c r="M95" s="160">
        <f t="shared" si="10"/>
        <v>0</v>
      </c>
      <c r="N95" s="159">
        <v>0</v>
      </c>
      <c r="O95" s="159">
        <f t="shared" si="11"/>
        <v>0</v>
      </c>
      <c r="P95" s="159">
        <v>0</v>
      </c>
      <c r="Q95" s="159">
        <f t="shared" si="12"/>
        <v>0</v>
      </c>
      <c r="R95" s="160"/>
      <c r="S95" s="160" t="s">
        <v>112</v>
      </c>
      <c r="T95" s="160" t="s">
        <v>112</v>
      </c>
      <c r="U95" s="160">
        <v>0</v>
      </c>
      <c r="V95" s="160">
        <f t="shared" si="13"/>
        <v>0</v>
      </c>
      <c r="W95" s="160"/>
      <c r="X95" s="160" t="s">
        <v>113</v>
      </c>
      <c r="Y95" s="160" t="s">
        <v>114</v>
      </c>
      <c r="Z95" s="150"/>
      <c r="AA95" s="150"/>
      <c r="AB95" s="150"/>
      <c r="AC95" s="150"/>
      <c r="AD95" s="150"/>
      <c r="AE95" s="150"/>
      <c r="AF95" s="150"/>
      <c r="AG95" s="150" t="s">
        <v>115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81">
        <v>28</v>
      </c>
      <c r="B96" s="182" t="s">
        <v>221</v>
      </c>
      <c r="C96" s="190" t="s">
        <v>222</v>
      </c>
      <c r="D96" s="183" t="s">
        <v>167</v>
      </c>
      <c r="E96" s="184">
        <v>0.72</v>
      </c>
      <c r="F96" s="185"/>
      <c r="G96" s="186">
        <f t="shared" si="7"/>
        <v>0</v>
      </c>
      <c r="H96" s="161"/>
      <c r="I96" s="160">
        <f t="shared" si="8"/>
        <v>0</v>
      </c>
      <c r="J96" s="161"/>
      <c r="K96" s="160">
        <f t="shared" si="9"/>
        <v>0</v>
      </c>
      <c r="L96" s="160">
        <v>12</v>
      </c>
      <c r="M96" s="160">
        <f t="shared" si="10"/>
        <v>0</v>
      </c>
      <c r="N96" s="159">
        <v>0</v>
      </c>
      <c r="O96" s="159">
        <f t="shared" si="11"/>
        <v>0</v>
      </c>
      <c r="P96" s="159">
        <v>0</v>
      </c>
      <c r="Q96" s="159">
        <f t="shared" si="12"/>
        <v>0</v>
      </c>
      <c r="R96" s="160"/>
      <c r="S96" s="160" t="s">
        <v>112</v>
      </c>
      <c r="T96" s="160" t="s">
        <v>175</v>
      </c>
      <c r="U96" s="160">
        <v>0</v>
      </c>
      <c r="V96" s="160">
        <f t="shared" si="13"/>
        <v>0</v>
      </c>
      <c r="W96" s="160"/>
      <c r="X96" s="160" t="s">
        <v>113</v>
      </c>
      <c r="Y96" s="160" t="s">
        <v>114</v>
      </c>
      <c r="Z96" s="150"/>
      <c r="AA96" s="150"/>
      <c r="AB96" s="150"/>
      <c r="AC96" s="150"/>
      <c r="AD96" s="150"/>
      <c r="AE96" s="150"/>
      <c r="AF96" s="150"/>
      <c r="AG96" s="150" t="s">
        <v>115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x14ac:dyDescent="0.2">
      <c r="A97" s="168" t="s">
        <v>107</v>
      </c>
      <c r="B97" s="169" t="s">
        <v>80</v>
      </c>
      <c r="C97" s="187" t="s">
        <v>30</v>
      </c>
      <c r="D97" s="170"/>
      <c r="E97" s="171"/>
      <c r="F97" s="172"/>
      <c r="G97" s="173">
        <f>SUMIF(AG98:AG98,"&lt;&gt;NOR",G98:G98)</f>
        <v>0</v>
      </c>
      <c r="H97" s="167"/>
      <c r="I97" s="167">
        <f>SUM(I98:I98)</f>
        <v>0</v>
      </c>
      <c r="J97" s="167"/>
      <c r="K97" s="167">
        <f>SUM(K98:K98)</f>
        <v>0</v>
      </c>
      <c r="L97" s="167"/>
      <c r="M97" s="167">
        <f>SUM(M98:M98)</f>
        <v>0</v>
      </c>
      <c r="N97" s="166"/>
      <c r="O97" s="166">
        <f>SUM(O98:O98)</f>
        <v>0</v>
      </c>
      <c r="P97" s="166"/>
      <c r="Q97" s="166">
        <f>SUM(Q98:Q98)</f>
        <v>0</v>
      </c>
      <c r="R97" s="167"/>
      <c r="S97" s="167"/>
      <c r="T97" s="167"/>
      <c r="U97" s="167"/>
      <c r="V97" s="167">
        <f>SUM(V98:V98)</f>
        <v>0.7</v>
      </c>
      <c r="W97" s="167"/>
      <c r="X97" s="167"/>
      <c r="Y97" s="167"/>
      <c r="AG97" t="s">
        <v>108</v>
      </c>
    </row>
    <row r="98" spans="1:60" outlineLevel="1" x14ac:dyDescent="0.2">
      <c r="A98" s="181">
        <v>29</v>
      </c>
      <c r="B98" s="182" t="s">
        <v>223</v>
      </c>
      <c r="C98" s="190" t="s">
        <v>224</v>
      </c>
      <c r="D98" s="183" t="s">
        <v>204</v>
      </c>
      <c r="E98" s="184">
        <v>1</v>
      </c>
      <c r="F98" s="185"/>
      <c r="G98" s="186">
        <f>ROUND(E98*F98,2)</f>
        <v>0</v>
      </c>
      <c r="H98" s="161"/>
      <c r="I98" s="160">
        <f>ROUND(E98*H98,2)</f>
        <v>0</v>
      </c>
      <c r="J98" s="161"/>
      <c r="K98" s="160">
        <f>ROUND(E98*J98,2)</f>
        <v>0</v>
      </c>
      <c r="L98" s="160">
        <v>12</v>
      </c>
      <c r="M98" s="160">
        <f>G98*(1+L98/100)</f>
        <v>0</v>
      </c>
      <c r="N98" s="159">
        <v>0</v>
      </c>
      <c r="O98" s="159">
        <f>ROUND(E98*N98,2)</f>
        <v>0</v>
      </c>
      <c r="P98" s="159">
        <v>0</v>
      </c>
      <c r="Q98" s="159">
        <f>ROUND(E98*P98,2)</f>
        <v>0</v>
      </c>
      <c r="R98" s="160"/>
      <c r="S98" s="160" t="s">
        <v>174</v>
      </c>
      <c r="T98" s="160" t="s">
        <v>175</v>
      </c>
      <c r="U98" s="160">
        <v>0.69633</v>
      </c>
      <c r="V98" s="160">
        <f>ROUND(E98*U98,2)</f>
        <v>0.7</v>
      </c>
      <c r="W98" s="160"/>
      <c r="X98" s="160" t="s">
        <v>113</v>
      </c>
      <c r="Y98" s="160" t="s">
        <v>114</v>
      </c>
      <c r="Z98" s="150"/>
      <c r="AA98" s="150"/>
      <c r="AB98" s="150"/>
      <c r="AC98" s="150"/>
      <c r="AD98" s="150"/>
      <c r="AE98" s="150"/>
      <c r="AF98" s="150"/>
      <c r="AG98" s="150" t="s">
        <v>115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x14ac:dyDescent="0.2">
      <c r="A99" s="168" t="s">
        <v>107</v>
      </c>
      <c r="B99" s="169" t="s">
        <v>79</v>
      </c>
      <c r="C99" s="187" t="s">
        <v>29</v>
      </c>
      <c r="D99" s="170"/>
      <c r="E99" s="171"/>
      <c r="F99" s="172"/>
      <c r="G99" s="173">
        <f>SUMIF(AG100:AG100,"&lt;&gt;NOR",G100:G100)</f>
        <v>0</v>
      </c>
      <c r="H99" s="167"/>
      <c r="I99" s="167">
        <f>SUM(I100:I100)</f>
        <v>0</v>
      </c>
      <c r="J99" s="167"/>
      <c r="K99" s="167">
        <f>SUM(K100:K100)</f>
        <v>0</v>
      </c>
      <c r="L99" s="167"/>
      <c r="M99" s="167">
        <f>SUM(M100:M100)</f>
        <v>0</v>
      </c>
      <c r="N99" s="166"/>
      <c r="O99" s="166">
        <f>SUM(O100:O100)</f>
        <v>0</v>
      </c>
      <c r="P99" s="166"/>
      <c r="Q99" s="166">
        <f>SUM(Q100:Q100)</f>
        <v>0</v>
      </c>
      <c r="R99" s="167"/>
      <c r="S99" s="167"/>
      <c r="T99" s="167"/>
      <c r="U99" s="167"/>
      <c r="V99" s="167">
        <f>SUM(V100:V100)</f>
        <v>0</v>
      </c>
      <c r="W99" s="167"/>
      <c r="X99" s="167"/>
      <c r="Y99" s="167"/>
      <c r="AG99" t="s">
        <v>108</v>
      </c>
    </row>
    <row r="100" spans="1:60" outlineLevel="1" x14ac:dyDescent="0.2">
      <c r="A100" s="175">
        <v>30</v>
      </c>
      <c r="B100" s="176" t="s">
        <v>225</v>
      </c>
      <c r="C100" s="188" t="s">
        <v>226</v>
      </c>
      <c r="D100" s="177" t="s">
        <v>227</v>
      </c>
      <c r="E100" s="178">
        <v>1</v>
      </c>
      <c r="F100" s="179"/>
      <c r="G100" s="180">
        <f>ROUND(E100*F100,2)</f>
        <v>0</v>
      </c>
      <c r="H100" s="161"/>
      <c r="I100" s="160">
        <f>ROUND(E100*H100,2)</f>
        <v>0</v>
      </c>
      <c r="J100" s="161"/>
      <c r="K100" s="160">
        <f>ROUND(E100*J100,2)</f>
        <v>0</v>
      </c>
      <c r="L100" s="160">
        <v>12</v>
      </c>
      <c r="M100" s="160">
        <f>G100*(1+L100/100)</f>
        <v>0</v>
      </c>
      <c r="N100" s="159">
        <v>0</v>
      </c>
      <c r="O100" s="159">
        <f>ROUND(E100*N100,2)</f>
        <v>0</v>
      </c>
      <c r="P100" s="159">
        <v>0</v>
      </c>
      <c r="Q100" s="159">
        <f>ROUND(E100*P100,2)</f>
        <v>0</v>
      </c>
      <c r="R100" s="160"/>
      <c r="S100" s="160" t="s">
        <v>174</v>
      </c>
      <c r="T100" s="160" t="s">
        <v>175</v>
      </c>
      <c r="U100" s="160">
        <v>0</v>
      </c>
      <c r="V100" s="160">
        <f>ROUND(E100*U100,2)</f>
        <v>0</v>
      </c>
      <c r="W100" s="160"/>
      <c r="X100" s="160" t="s">
        <v>225</v>
      </c>
      <c r="Y100" s="160" t="s">
        <v>114</v>
      </c>
      <c r="Z100" s="150"/>
      <c r="AA100" s="150"/>
      <c r="AB100" s="150"/>
      <c r="AC100" s="150"/>
      <c r="AD100" s="150"/>
      <c r="AE100" s="150"/>
      <c r="AF100" s="150"/>
      <c r="AG100" s="150" t="s">
        <v>228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x14ac:dyDescent="0.2">
      <c r="A101" s="3"/>
      <c r="B101" s="4"/>
      <c r="C101" s="192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AE101">
        <v>12</v>
      </c>
      <c r="AF101">
        <v>21</v>
      </c>
      <c r="AG101" t="s">
        <v>93</v>
      </c>
    </row>
    <row r="102" spans="1:60" x14ac:dyDescent="0.2">
      <c r="A102" s="153"/>
      <c r="B102" s="154" t="s">
        <v>31</v>
      </c>
      <c r="C102" s="193"/>
      <c r="D102" s="155"/>
      <c r="E102" s="156"/>
      <c r="F102" s="156"/>
      <c r="G102" s="174">
        <f>G8+G26+G31+G52+G54+G62+G78+G88+G97+G99</f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AE102">
        <f>SUMIF(L7:L100,AE101,G7:G100)</f>
        <v>0</v>
      </c>
      <c r="AF102">
        <f>SUMIF(L7:L100,AF101,G7:G100)</f>
        <v>0</v>
      </c>
      <c r="AG102" t="s">
        <v>229</v>
      </c>
    </row>
    <row r="103" spans="1:60" x14ac:dyDescent="0.2">
      <c r="A103" s="3"/>
      <c r="B103" s="4"/>
      <c r="C103" s="192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60" x14ac:dyDescent="0.2">
      <c r="A104" s="3"/>
      <c r="B104" s="4"/>
      <c r="C104" s="192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60" x14ac:dyDescent="0.2">
      <c r="A105" s="259" t="s">
        <v>230</v>
      </c>
      <c r="B105" s="259"/>
      <c r="C105" s="260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60" x14ac:dyDescent="0.2">
      <c r="A106" s="261"/>
      <c r="B106" s="262"/>
      <c r="C106" s="263"/>
      <c r="D106" s="262"/>
      <c r="E106" s="262"/>
      <c r="F106" s="262"/>
      <c r="G106" s="264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AG106" t="s">
        <v>231</v>
      </c>
    </row>
    <row r="107" spans="1:60" x14ac:dyDescent="0.2">
      <c r="A107" s="265"/>
      <c r="B107" s="266"/>
      <c r="C107" s="267"/>
      <c r="D107" s="266"/>
      <c r="E107" s="266"/>
      <c r="F107" s="266"/>
      <c r="G107" s="268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60" x14ac:dyDescent="0.2">
      <c r="A108" s="265"/>
      <c r="B108" s="266"/>
      <c r="C108" s="267"/>
      <c r="D108" s="266"/>
      <c r="E108" s="266"/>
      <c r="F108" s="266"/>
      <c r="G108" s="268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">
      <c r="A109" s="265"/>
      <c r="B109" s="266"/>
      <c r="C109" s="267"/>
      <c r="D109" s="266"/>
      <c r="E109" s="266"/>
      <c r="F109" s="266"/>
      <c r="G109" s="268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 x14ac:dyDescent="0.2">
      <c r="A110" s="269"/>
      <c r="B110" s="270"/>
      <c r="C110" s="271"/>
      <c r="D110" s="270"/>
      <c r="E110" s="270"/>
      <c r="F110" s="270"/>
      <c r="G110" s="272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 x14ac:dyDescent="0.2">
      <c r="A111" s="3"/>
      <c r="B111" s="4"/>
      <c r="C111" s="192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2">
      <c r="C112" s="194"/>
      <c r="D112" s="10"/>
      <c r="AG112" t="s">
        <v>232</v>
      </c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cflu1D+dSNa19qMo8Uws1D+wBlHZ06xNk900eykZcpTXhFIkzobdF/i9iwK3cJk65+DNUG/RX5aL2HyFG5Kew==" saltValue="F61m/pW0eOxI5uXW0PE60Q==" spinCount="100000" sheet="1" objects="1" scenarios="1"/>
  <mergeCells count="6">
    <mergeCell ref="A106:G110"/>
    <mergeCell ref="A1:G1"/>
    <mergeCell ref="C2:G2"/>
    <mergeCell ref="C3:G3"/>
    <mergeCell ref="C4:G4"/>
    <mergeCell ref="A105:C10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Kratina</dc:creator>
  <cp:lastModifiedBy>Mokrý Tomáš</cp:lastModifiedBy>
  <cp:lastPrinted>2019-03-19T12:27:02Z</cp:lastPrinted>
  <dcterms:created xsi:type="dcterms:W3CDTF">2009-04-08T07:15:50Z</dcterms:created>
  <dcterms:modified xsi:type="dcterms:W3CDTF">2025-09-19T09:39:36Z</dcterms:modified>
</cp:coreProperties>
</file>